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bookViews>
    <workbookView xWindow="0" yWindow="0" windowWidth="0" windowHeight="0"/>
  </bookViews>
  <sheets>
    <sheet name="Rekapitulace stavby" sheetId="1" r:id="rId1"/>
    <sheet name="SO 801.1 - Následná péče ..." sheetId="2" r:id="rId2"/>
    <sheet name="SO 801.2 - Následná péče ..." sheetId="3" r:id="rId3"/>
    <sheet name="SO 801.3 - Následná péče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801.1 - Následná péče ...'!$C$82:$L$107</definedName>
    <definedName name="_xlnm.Print_Area" localSheetId="1">'SO 801.1 - Následná péče ...'!$C$4:$K$41,'SO 801.1 - Následná péče ...'!$C$47:$K$64,'SO 801.1 - Následná péče ...'!$C$70:$L$107</definedName>
    <definedName name="_xlnm.Print_Titles" localSheetId="1">'SO 801.1 - Následná péče ...'!$82:$82</definedName>
    <definedName name="_xlnm._FilterDatabase" localSheetId="2" hidden="1">'SO 801.2 - Následná péče ...'!$C$82:$L$107</definedName>
    <definedName name="_xlnm.Print_Area" localSheetId="2">'SO 801.2 - Následná péče ...'!$C$4:$K$41,'SO 801.2 - Následná péče ...'!$C$47:$K$64,'SO 801.2 - Následná péče ...'!$C$70:$L$107</definedName>
    <definedName name="_xlnm.Print_Titles" localSheetId="2">'SO 801.2 - Následná péče ...'!$82:$82</definedName>
    <definedName name="_xlnm._FilterDatabase" localSheetId="3" hidden="1">'SO 801.3 - Následná péče ...'!$C$82:$L$112</definedName>
    <definedName name="_xlnm.Print_Area" localSheetId="3">'SO 801.3 - Následná péče ...'!$C$4:$K$41,'SO 801.3 - Následná péče ...'!$C$47:$K$64,'SO 801.3 - Následná péče ...'!$C$70:$L$112</definedName>
    <definedName name="_xlnm.Print_Titles" localSheetId="3">'SO 801.3 - Následná péče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K39"/>
  <c r="K38"/>
  <c i="1" r="BA57"/>
  <c i="4" r="K37"/>
  <c i="1" r="AZ57"/>
  <c i="4" r="BI109"/>
  <c r="BH109"/>
  <c r="BG109"/>
  <c r="BF109"/>
  <c r="X109"/>
  <c r="V109"/>
  <c r="T109"/>
  <c r="P109"/>
  <c r="BI105"/>
  <c r="BH105"/>
  <c r="BG105"/>
  <c r="BF105"/>
  <c r="X105"/>
  <c r="V105"/>
  <c r="T105"/>
  <c r="P105"/>
  <c r="BI103"/>
  <c r="BH103"/>
  <c r="BG103"/>
  <c r="BF103"/>
  <c r="X103"/>
  <c r="V103"/>
  <c r="T103"/>
  <c r="P103"/>
  <c r="BI99"/>
  <c r="BH99"/>
  <c r="BG99"/>
  <c r="BF99"/>
  <c r="X99"/>
  <c r="V99"/>
  <c r="T99"/>
  <c r="P99"/>
  <c r="BI96"/>
  <c r="BH96"/>
  <c r="BG96"/>
  <c r="BF96"/>
  <c r="X96"/>
  <c r="V96"/>
  <c r="T96"/>
  <c r="P96"/>
  <c r="BI92"/>
  <c r="BH92"/>
  <c r="BG92"/>
  <c r="BF92"/>
  <c r="X92"/>
  <c r="V92"/>
  <c r="T92"/>
  <c r="P92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80"/>
  <c r="J17"/>
  <c r="J12"/>
  <c r="J77"/>
  <c r="E7"/>
  <c r="E50"/>
  <c i="3" r="K39"/>
  <c r="K38"/>
  <c i="1" r="BA56"/>
  <c i="3" r="K37"/>
  <c i="1" r="AZ56"/>
  <c i="3" r="BI104"/>
  <c r="BH104"/>
  <c r="BG104"/>
  <c r="BF104"/>
  <c r="X104"/>
  <c r="V104"/>
  <c r="T104"/>
  <c r="P104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80"/>
  <c r="J17"/>
  <c r="J12"/>
  <c r="J54"/>
  <c r="E7"/>
  <c r="E73"/>
  <c i="2" r="K39"/>
  <c r="K38"/>
  <c i="1" r="BA55"/>
  <c i="2" r="K37"/>
  <c i="1" r="AZ55"/>
  <c i="2" r="BI104"/>
  <c r="BH104"/>
  <c r="BG104"/>
  <c r="BF104"/>
  <c r="X104"/>
  <c r="V104"/>
  <c r="T104"/>
  <c r="P104"/>
  <c r="BI100"/>
  <c r="BH100"/>
  <c r="BG100"/>
  <c r="BF100"/>
  <c r="X100"/>
  <c r="V100"/>
  <c r="T100"/>
  <c r="P100"/>
  <c r="BI96"/>
  <c r="BH96"/>
  <c r="BG96"/>
  <c r="BF96"/>
  <c r="X96"/>
  <c r="V96"/>
  <c r="T96"/>
  <c r="P96"/>
  <c r="BI93"/>
  <c r="BH93"/>
  <c r="BG93"/>
  <c r="BF93"/>
  <c r="X93"/>
  <c r="V93"/>
  <c r="T93"/>
  <c r="P93"/>
  <c r="BI89"/>
  <c r="BH89"/>
  <c r="BG89"/>
  <c r="BF89"/>
  <c r="X89"/>
  <c r="V89"/>
  <c r="T89"/>
  <c r="P89"/>
  <c r="BI86"/>
  <c r="BH86"/>
  <c r="BG86"/>
  <c r="BF86"/>
  <c r="X86"/>
  <c r="V86"/>
  <c r="T86"/>
  <c r="P86"/>
  <c r="J80"/>
  <c r="J79"/>
  <c r="F79"/>
  <c r="F77"/>
  <c r="E75"/>
  <c r="J57"/>
  <c r="J56"/>
  <c r="F56"/>
  <c r="F54"/>
  <c r="E52"/>
  <c r="J18"/>
  <c r="E18"/>
  <c r="F80"/>
  <c r="J17"/>
  <c r="J12"/>
  <c r="J54"/>
  <c r="E7"/>
  <c r="E73"/>
  <c i="1" r="L50"/>
  <c r="AM50"/>
  <c r="AM49"/>
  <c r="L49"/>
  <c r="AM47"/>
  <c r="L47"/>
  <c r="L45"/>
  <c r="L44"/>
  <c i="2" r="R93"/>
  <c r="BK104"/>
  <c r="BK89"/>
  <c i="3" r="R89"/>
  <c r="Q89"/>
  <c r="BK100"/>
  <c i="4" r="R109"/>
  <c r="R105"/>
  <c r="Q89"/>
  <c i="2" r="Q96"/>
  <c r="BK93"/>
  <c i="3" r="R100"/>
  <c r="Q93"/>
  <c r="BK96"/>
  <c i="4" r="R92"/>
  <c r="Q86"/>
  <c r="BK96"/>
  <c i="2" r="R104"/>
  <c i="3" r="BK93"/>
  <c i="2" r="F37"/>
  <c i="4" r="BK109"/>
  <c i="2" r="Q104"/>
  <c i="3" r="Q96"/>
  <c r="Q100"/>
  <c r="BK104"/>
  <c i="4" r="Q105"/>
  <c r="Q96"/>
  <c r="K86"/>
  <c r="BE86"/>
  <c r="BK89"/>
  <c i="2" r="R89"/>
  <c i="4" r="BK92"/>
  <c i="2" r="Q86"/>
  <c r="R86"/>
  <c r="BK96"/>
  <c r="K86"/>
  <c r="BE86"/>
  <c i="3" r="R104"/>
  <c i="4" r="R99"/>
  <c r="Q99"/>
  <c r="BK99"/>
  <c i="2" r="R100"/>
  <c i="3" r="R93"/>
  <c r="R86"/>
  <c r="BK86"/>
  <c i="4" r="Q103"/>
  <c r="Q109"/>
  <c r="K103"/>
  <c r="BE103"/>
  <c i="2" r="Q93"/>
  <c r="F36"/>
  <c r="Q100"/>
  <c r="Q89"/>
  <c r="BK100"/>
  <c i="3" r="Q104"/>
  <c r="R96"/>
  <c r="Q86"/>
  <c r="K89"/>
  <c r="BE89"/>
  <c i="4" r="R89"/>
  <c r="Q92"/>
  <c i="1" r="AU54"/>
  <c i="4" r="R96"/>
  <c r="R103"/>
  <c r="K105"/>
  <c r="BE105"/>
  <c i="2" r="R96"/>
  <c i="4" r="R86"/>
  <c i="2" l="1" r="X85"/>
  <c r="X84"/>
  <c r="X83"/>
  <c i="3" r="R85"/>
  <c r="J63"/>
  <c i="2" r="T85"/>
  <c r="T84"/>
  <c r="T83"/>
  <c i="1" r="AW55"/>
  <c i="2" r="Q85"/>
  <c r="Q84"/>
  <c r="Q83"/>
  <c r="I61"/>
  <c r="K30"/>
  <c i="1" r="AS55"/>
  <c i="3" r="V85"/>
  <c r="V84"/>
  <c r="V83"/>
  <c r="Q85"/>
  <c r="I63"/>
  <c i="4" r="V85"/>
  <c r="V84"/>
  <c r="V83"/>
  <c r="Q85"/>
  <c r="Q84"/>
  <c r="Q83"/>
  <c r="I61"/>
  <c r="K30"/>
  <c i="1" r="AS57"/>
  <c i="2" r="V85"/>
  <c r="V84"/>
  <c r="V83"/>
  <c r="R85"/>
  <c r="R84"/>
  <c r="R83"/>
  <c r="J61"/>
  <c r="K31"/>
  <c i="1" r="AT55"/>
  <c i="3" r="T85"/>
  <c r="T84"/>
  <c r="T83"/>
  <c i="1" r="AW56"/>
  <c i="3" r="X85"/>
  <c r="X84"/>
  <c r="X83"/>
  <c i="4" r="T85"/>
  <c r="T84"/>
  <c r="T83"/>
  <c i="1" r="AW57"/>
  <c i="4" r="X85"/>
  <c r="X84"/>
  <c r="X83"/>
  <c r="R85"/>
  <c r="R84"/>
  <c r="R83"/>
  <c r="J61"/>
  <c r="K31"/>
  <c i="1" r="AT57"/>
  <c i="4" r="J54"/>
  <c r="F57"/>
  <c r="E73"/>
  <c i="3" r="F57"/>
  <c r="J77"/>
  <c r="E50"/>
  <c i="2" r="E50"/>
  <c r="F57"/>
  <c r="J77"/>
  <c i="1" r="BC55"/>
  <c r="BD55"/>
  <c i="2" r="K93"/>
  <c r="BE93"/>
  <c i="3" r="F36"/>
  <c i="1" r="BC56"/>
  <c i="4" r="F39"/>
  <c i="1" r="BF57"/>
  <c i="4" r="BK103"/>
  <c i="2" r="F39"/>
  <c i="1" r="BF55"/>
  <c i="3" r="BK89"/>
  <c r="BK85"/>
  <c r="BK84"/>
  <c r="K84"/>
  <c r="K62"/>
  <c r="K104"/>
  <c r="BE104"/>
  <c r="K36"/>
  <c i="1" r="AY56"/>
  <c i="4" r="K89"/>
  <c r="BE89"/>
  <c r="K92"/>
  <c r="BE92"/>
  <c r="BK86"/>
  <c i="2" r="K36"/>
  <c i="1" r="AY55"/>
  <c i="3" r="K86"/>
  <c r="BE86"/>
  <c r="K96"/>
  <c r="BE96"/>
  <c r="K100"/>
  <c r="BE100"/>
  <c r="K93"/>
  <c r="BE93"/>
  <c i="4" r="F37"/>
  <c i="1" r="BD57"/>
  <c i="2" r="F38"/>
  <c i="1" r="BE55"/>
  <c i="3" r="F38"/>
  <c i="1" r="BE56"/>
  <c i="4" r="K96"/>
  <c r="BE96"/>
  <c r="BK105"/>
  <c r="F36"/>
  <c i="1" r="BC57"/>
  <c i="2" r="BK86"/>
  <c r="K96"/>
  <c r="BE96"/>
  <c i="3" r="F39"/>
  <c i="1" r="BF56"/>
  <c i="4" r="K109"/>
  <c r="BE109"/>
  <c r="K36"/>
  <c i="1" r="AY57"/>
  <c i="2" r="K100"/>
  <c r="BE100"/>
  <c r="K89"/>
  <c r="BE89"/>
  <c r="K104"/>
  <c r="BE104"/>
  <c i="3" r="F37"/>
  <c i="1" r="BD56"/>
  <c i="4" r="F38"/>
  <c i="1" r="BE57"/>
  <c i="4" r="K99"/>
  <c r="BE99"/>
  <c i="2" l="1" r="BK85"/>
  <c r="K85"/>
  <c r="K63"/>
  <c i="3" r="K85"/>
  <c r="K63"/>
  <c r="BK83"/>
  <c r="K83"/>
  <c r="K61"/>
  <c i="2" r="J62"/>
  <c r="J63"/>
  <c i="3" r="Q84"/>
  <c r="I62"/>
  <c r="R84"/>
  <c r="R83"/>
  <c r="J61"/>
  <c r="K31"/>
  <c i="1" r="AT56"/>
  <c i="4" r="I62"/>
  <c r="J62"/>
  <c r="I63"/>
  <c i="2" r="I62"/>
  <c r="I63"/>
  <c i="4" r="J63"/>
  <c r="BK85"/>
  <c r="BK84"/>
  <c r="BK83"/>
  <c r="K83"/>
  <c r="K61"/>
  <c i="1" r="AT54"/>
  <c i="2" r="F35"/>
  <c i="1" r="BB55"/>
  <c i="3" r="K32"/>
  <c i="1" r="AG56"/>
  <c r="BC54"/>
  <c r="W30"/>
  <c r="AW54"/>
  <c i="3" r="F35"/>
  <c i="1" r="BB56"/>
  <c i="2" r="K35"/>
  <c i="1" r="AX55"/>
  <c r="AV55"/>
  <c r="BD54"/>
  <c r="W31"/>
  <c r="BF54"/>
  <c r="W33"/>
  <c r="BE54"/>
  <c r="BA54"/>
  <c i="4" r="F35"/>
  <c i="1" r="BB57"/>
  <c i="3" r="K35"/>
  <c i="1" r="AX56"/>
  <c r="AV56"/>
  <c i="4" r="K35"/>
  <c i="1" r="AX57"/>
  <c r="AV57"/>
  <c i="3" l="1" r="J62"/>
  <c r="Q83"/>
  <c r="I61"/>
  <c r="K30"/>
  <c i="1" r="AS56"/>
  <c i="4" r="K84"/>
  <c r="K62"/>
  <c r="K85"/>
  <c r="K63"/>
  <c i="2" r="BK84"/>
  <c r="K84"/>
  <c r="K62"/>
  <c i="1" r="AN56"/>
  <c i="3" r="K41"/>
  <c i="1" r="AZ54"/>
  <c r="W32"/>
  <c i="4" r="K32"/>
  <c i="1" r="AG57"/>
  <c r="AS54"/>
  <c r="AY54"/>
  <c r="AK30"/>
  <c r="BB54"/>
  <c r="W29"/>
  <c i="4" l="1" r="K41"/>
  <c i="2" r="BK83"/>
  <c r="K83"/>
  <c i="1" r="AN57"/>
  <c i="2" r="K32"/>
  <c i="1" r="AG55"/>
  <c r="AX54"/>
  <c r="AK29"/>
  <c i="2" l="1" r="K41"/>
  <c r="K61"/>
  <c i="1" r="AN55"/>
  <c r="AG54"/>
  <c r="AK26"/>
  <c r="AK35"/>
  <c r="AV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<sst xmlns="http://schemas.openxmlformats.org/spreadsheetml/2006/main">
  <si>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</si>
  <si>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</si>
  <si>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</si>
  <si>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</si>
  <si>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</si>
  <si>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</si>
  <si>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{2b40a0d2-0183-4946-a7fe-e20375b82649}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</si>
  <si>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</si>
  <si>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</si>
  <si>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</si>
  <si>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</si>
  <si>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</si>
  <si>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</si>
  <si>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</si>
  <si>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</si>
  <si>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</si>
  <si>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</si>
  <si>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</si>
  <si>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 8R a DPC 22 v k. ú. Kostelní - NP</t>
  </si>
  <si>
    <t>KSO:</t>
  </si>
  <si>
    <t/>
  </si>
  <si>
    <t>CC-CZ:</t>
  </si>
  <si>
    <t>Místo:</t>
  </si>
  <si>
    <t>k. ú. Kostelní</t>
  </si>
  <si>
    <t>Datum:</t>
  </si>
  <si>
    <t>31.1.2024</t>
  </si>
  <si>
    <t>Zadavatel:</t>
  </si>
  <si>
    <t>IČ:</t>
  </si>
  <si>
    <t>01312774</t>
  </si>
  <si>
    <t>ČR - SPÚ - KPÚ pro KVK, Pobočka Karlovy Vary</t>
  </si>
  <si>
    <t>DIČ:</t>
  </si>
  <si>
    <t>Uchazeč:</t>
  </si>
  <si>
    <t>Vyplň údaj</t>
  </si>
  <si>
    <t>Projektant:</t>
  </si>
  <si>
    <t>40527514</t>
  </si>
  <si>
    <t>GEOREAL spol. s r.o.</t>
  </si>
  <si>
    <t>CZ40527514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</si>
  <si>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</si>
  <si>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</si>
  <si>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</si>
  <si>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</si>
  <si>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</si>
  <si>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</si>
  <si>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</si>
  <si>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</si>
  <si>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</si>
  <si>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</si>
  <si>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</si>
  <si>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</si>
  <si>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</si>
  <si>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</si>
  <si>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</si>
  <si>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</si>
  <si>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</si>
  <si>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</si>
  <si>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</si>
  <si>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</si>
  <si>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</si>
  <si>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</si>
  <si>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</si>
  <si>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</si>
  <si>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</si>
  <si>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</si>
  <si>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</si>
  <si>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</si>
  <si>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</si>
  <si>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</si>
  <si>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</si>
  <si>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</si>
  <si>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</si>
  <si>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</si>
  <si>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</si>
  <si>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</si>
  <si>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</si>
  <si>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</si>
  <si>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</si>
  <si>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</si>
  <si>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</si>
  <si>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</si>
  <si>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</si>
  <si>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</si>
  <si>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801.1</t>
  </si>
  <si>
    <t>Následná péče o výsadbu - 1. rok</t>
  </si>
  <si>
    <t>STA</t>
  </si>
  <si>
    <t>1</t>
  </si>
  <si>
    <t>{1156747e-f0c8-49f0-8b89-f6cd1bceac23}</t>
  </si>
  <si>
    <t>2</t>
  </si>
  <si>
    <t>SO 801.2</t>
  </si>
  <si>
    <t>Následná péče o výsadbu - 2. rok</t>
  </si>
  <si>
    <t>{e2a954ac-26a4-4c71-9513-12fa0470ab11}</t>
  </si>
  <si>
    <t>SO 801.3</t>
  </si>
  <si>
    <t>Následná péče o výsadbu - 3. rok</t>
  </si>
  <si>
    <t>{b766d76e-f235-4bb4-8709-b945d075d319}</t>
  </si>
  <si>
    <t>KRYCÍ LIST SOUPISU PRACÍ</t>
  </si>
  <si>
    <t>Objekt:</t>
  </si>
  <si>
    <t>SO 801.1 - Následná péče o výsadbu - 1. rok</t>
  </si>
  <si>
    <t>k. ú. Mrázov</t>
  </si>
  <si>
    <t xml:space="preserve">ČR – SPÚ, KPÚ Pobočka Cheb, Chebská 48/73, 360 06 </t>
  </si>
  <si>
    <t>GEOREAL spol. s r.o., Hálkova 12, 301 00 Plzeň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</si>
  <si>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</si>
  <si>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</si>
  <si>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</si>
  <si>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</si>
  <si>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</si>
  <si>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</si>
  <si>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</si>
  <si>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</si>
  <si>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</si>
  <si>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</si>
  <si>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</si>
  <si>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</si>
  <si>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</si>
  <si>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</si>
  <si>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</si>
  <si>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</si>
  <si>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</si>
  <si>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</si>
  <si>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</si>
  <si>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</si>
  <si>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</si>
  <si>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</si>
  <si>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</si>
  <si>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</si>
  <si>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</si>
  <si>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</si>
  <si>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</si>
  <si>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</si>
  <si>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</si>
  <si>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</si>
  <si>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</si>
  <si>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</si>
  <si>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</si>
  <si>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</si>
  <si>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</si>
  <si>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2024 01</t>
  </si>
  <si>
    <t>4</t>
  </si>
  <si>
    <t>-1872991632</t>
  </si>
  <si>
    <t>PP</t>
  </si>
  <si>
    <t>Odstranění ruderálního porostu z plochy přes 500 m2 v rovině nebo na svahu do 1:5</t>
  </si>
  <si>
    <t>Online PSC</t>
  </si>
  <si>
    <t>https://podminky.urs.cz/item/CS_URS_2024_01/111111331</t>
  </si>
  <si>
    <t>183411211</t>
  </si>
  <si>
    <t>Ruční kypření listnatých sazenic výšky do 10 cm v lehce obdělávatelné zemině</t>
  </si>
  <si>
    <t>ar</t>
  </si>
  <si>
    <t>362340441</t>
  </si>
  <si>
    <t>Kypření sazenic ručně, listnatých v zemině obdělávatelné lehce, výšky do 10 cm</t>
  </si>
  <si>
    <t>https://podminky.urs.cz/item/CS_URS_2024_01/183411211</t>
  </si>
  <si>
    <t>VV</t>
  </si>
  <si>
    <t>24*0,6*0,6*3,142*0,01</t>
  </si>
  <si>
    <t>3</t>
  </si>
  <si>
    <t>184816111</t>
  </si>
  <si>
    <t>Hnojení sazenic průmyslovými hnojivy do 0,25 kg k jedné sazenici</t>
  </si>
  <si>
    <t>kus</t>
  </si>
  <si>
    <t>742831996</t>
  </si>
  <si>
    <t>Hnojení sazenic průmyslovými hnojivy v množství do 0,25 kg k jedné sazenici</t>
  </si>
  <si>
    <t>https://podminky.urs.cz/item/CS_URS_2024_01/184816111</t>
  </si>
  <si>
    <t>M</t>
  </si>
  <si>
    <t>25191155</t>
  </si>
  <si>
    <t>hnojivo průmyslové</t>
  </si>
  <si>
    <t>kg</t>
  </si>
  <si>
    <t>8</t>
  </si>
  <si>
    <t>355715175</t>
  </si>
  <si>
    <t>P</t>
  </si>
  <si>
    <t>Poznámka k položce:_x000d_
0,1 kg na sazenici</t>
  </si>
  <si>
    <t>24*0,02</t>
  </si>
  <si>
    <t>5</t>
  </si>
  <si>
    <t>185804311</t>
  </si>
  <si>
    <t>Zalití rostlin vodou plocha do 20 m2</t>
  </si>
  <si>
    <t>m3</t>
  </si>
  <si>
    <t>-1018958224</t>
  </si>
  <si>
    <t>Zalití rostlin vodou plochy záhonů jednotlivě do 20 m2</t>
  </si>
  <si>
    <t>https://podminky.urs.cz/item/CS_URS_2024_01/185804311</t>
  </si>
  <si>
    <t>"zalití 100 l/1 ks dřeviny, 5x ročně" 24*0,1*5</t>
  </si>
  <si>
    <t>6</t>
  </si>
  <si>
    <t>185851121</t>
  </si>
  <si>
    <t>Dovoz vody pro zálivku rostlin za vzdálenost do 1000 m</t>
  </si>
  <si>
    <t>66183704</t>
  </si>
  <si>
    <t>Dovoz vody pro zálivku rostlin na vzdálenost do 1000 m</t>
  </si>
  <si>
    <t>https://podminky.urs.cz/item/CS_URS_2024_01/185851121</t>
  </si>
  <si>
    <t>SO 801.2 - Následná péče o výsadbu - 2. rok</t>
  </si>
  <si>
    <t>1179388786</t>
  </si>
  <si>
    <t>1458638401</t>
  </si>
  <si>
    <t>575949512</t>
  </si>
  <si>
    <t>977357442</t>
  </si>
  <si>
    <t>-1485614518</t>
  </si>
  <si>
    <t>-73839859</t>
  </si>
  <si>
    <t>SO 801.3 - Následná péče o výsadbu - 3. rok</t>
  </si>
  <si>
    <t>658242376</t>
  </si>
  <si>
    <t>112155215</t>
  </si>
  <si>
    <t>Štěpkování solitérních stromků a větví průměru kmene do 300 mm s naložením</t>
  </si>
  <si>
    <t>1892812864</t>
  </si>
  <si>
    <t>Štěpkování s naložením na dopravní prostředek a odvozem do 20 km stromků a větví solitérů, průměru kmene do 300 mm</t>
  </si>
  <si>
    <t>https://podminky.urs.cz/item/CS_URS_2024_01/112155215</t>
  </si>
  <si>
    <t>631939486</t>
  </si>
  <si>
    <t>981504455</t>
  </si>
  <si>
    <t>1700831385</t>
  </si>
  <si>
    <t>184852321.R</t>
  </si>
  <si>
    <t>Řez stromu výchovný špičáků a keřových stromů v do 4 m</t>
  </si>
  <si>
    <t>303355454</t>
  </si>
  <si>
    <t>Řez stromů výchovný (S-RV) špičáky a keřové stromy, výšky do 4 m</t>
  </si>
  <si>
    <t>7</t>
  </si>
  <si>
    <t>1999024850</t>
  </si>
  <si>
    <t>-955024983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</si>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</sst>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83411211" TargetMode="External" /><Relationship Id="rId3" Type="http://schemas.openxmlformats.org/officeDocument/2006/relationships/hyperlink" Target="https://podminky.urs.cz/item/CS_URS_2024_01/18481611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83411211" TargetMode="External" /><Relationship Id="rId3" Type="http://schemas.openxmlformats.org/officeDocument/2006/relationships/hyperlink" Target="https://podminky.urs.cz/item/CS_URS_2024_01/18481611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331" TargetMode="External" /><Relationship Id="rId2" Type="http://schemas.openxmlformats.org/officeDocument/2006/relationships/hyperlink" Target="https://podminky.urs.cz/item/CS_URS_2024_01/112155215" TargetMode="External" /><Relationship Id="rId3" Type="http://schemas.openxmlformats.org/officeDocument/2006/relationships/hyperlink" Target="https://podminky.urs.cz/item/CS_URS_2024_01/183411211" TargetMode="External" /><Relationship Id="rId4" Type="http://schemas.openxmlformats.org/officeDocument/2006/relationships/hyperlink" Target="https://podminky.urs.cz/item/CS_URS_2024_01/184816111" TargetMode="External" /><Relationship Id="rId5" Type="http://schemas.openxmlformats.org/officeDocument/2006/relationships/hyperlink" Target="https://podminky.urs.cz/item/CS_URS_2024_01/185804311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20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34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36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34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36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ROUND(AX54,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ROUND(AY54,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G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G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G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G43" s="38"/>
    </row>
    <row r="44" s="4" customFormat="1" ht="12" customHeight="1">
      <c r="A44" s="4"/>
      <c r="B44" s="63"/>
      <c r="C44" s="32" t="s">
        <v>14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181/2022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G44" s="4"/>
    </row>
    <row r="45" s="5" customFormat="1" ht="36.96" customHeight="1">
      <c r="A45" s="5"/>
      <c r="B45" s="66"/>
      <c r="C45" s="67" t="s">
        <v>17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Polní cesta VPC 8R a DPC 22 v k. ú. Kostelní - NP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G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G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k. ú. Kostelní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31.1.2024</v>
      </c>
      <c r="AN47" s="72"/>
      <c r="AO47" s="40"/>
      <c r="AP47" s="40"/>
      <c r="AQ47" s="40"/>
      <c r="AR47" s="44"/>
      <c r="BG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G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ČR - SPÚ - KPÚ pro KVK, Pobočka Karlovy 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GEOREAL spol. s r.o.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7"/>
      <c r="BG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GEOREAL spol. s 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  <c r="BG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5"/>
      <c r="BG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3" t="s">
        <v>71</v>
      </c>
      <c r="BE52" s="93" t="s">
        <v>72</v>
      </c>
      <c r="BF52" s="94" t="s">
        <v>73</v>
      </c>
      <c r="BG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7"/>
      <c r="BG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SUM(AG54,AV54)</f>
        <v>0</v>
      </c>
      <c r="AO54" s="102"/>
      <c r="AP54" s="102"/>
      <c r="AQ54" s="103" t="s">
        <v>20</v>
      </c>
      <c r="AR54" s="104"/>
      <c r="AS54" s="105">
        <f>ROUND(SUM(AS55:AS57),2)</f>
        <v>0</v>
      </c>
      <c r="AT54" s="106">
        <f>ROUND(SUM(AT55:AT57),2)</f>
        <v>0</v>
      </c>
      <c r="AU54" s="107">
        <f>ROUND(SUM(AU55:AU57),2)</f>
        <v>0</v>
      </c>
      <c r="AV54" s="107">
        <f>ROUND(SUM(AX54:AY54),2)</f>
        <v>0</v>
      </c>
      <c r="AW54" s="108">
        <f>ROUND(SUM(AW55:AW57),5)</f>
        <v>0</v>
      </c>
      <c r="AX54" s="107">
        <f>ROUND(BB54*L29,2)</f>
        <v>0</v>
      </c>
      <c r="AY54" s="107">
        <f>ROUND(BC54*L30,2)</f>
        <v>0</v>
      </c>
      <c r="AZ54" s="107">
        <f>ROUND(BD54*L29,2)</f>
        <v>0</v>
      </c>
      <c r="BA54" s="107">
        <f>ROUND(BE54*L30,2)</f>
        <v>0</v>
      </c>
      <c r="BB54" s="107">
        <f>ROUND(SUM(BB55:BB57),2)</f>
        <v>0</v>
      </c>
      <c r="BC54" s="107">
        <f>ROUND(SUM(BC55:BC57),2)</f>
        <v>0</v>
      </c>
      <c r="BD54" s="107">
        <f>ROUND(SUM(BD55:BD57),2)</f>
        <v>0</v>
      </c>
      <c r="BE54" s="107">
        <f>ROUND(SUM(BE55:BE57),2)</f>
        <v>0</v>
      </c>
      <c r="BF54" s="109">
        <f>ROUND(SUM(BF55:BF57),2)</f>
        <v>0</v>
      </c>
      <c r="BG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6</v>
      </c>
      <c r="BX54" s="110" t="s">
        <v>79</v>
      </c>
      <c r="CL54" s="110" t="s">
        <v>20</v>
      </c>
    </row>
    <row r="55" s="7" customFormat="1" ht="24.7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801.1 - Následná péče ...'!K32</f>
        <v>0</v>
      </c>
      <c r="AH55" s="116"/>
      <c r="AI55" s="116"/>
      <c r="AJ55" s="116"/>
      <c r="AK55" s="116"/>
      <c r="AL55" s="116"/>
      <c r="AM55" s="116"/>
      <c r="AN55" s="117">
        <f>SUM(AG55,AV55)</f>
        <v>0</v>
      </c>
      <c r="AO55" s="116"/>
      <c r="AP55" s="116"/>
      <c r="AQ55" s="118" t="s">
        <v>83</v>
      </c>
      <c r="AR55" s="119"/>
      <c r="AS55" s="120">
        <f>'SO 801.1 - Následná péče ...'!K30</f>
        <v>0</v>
      </c>
      <c r="AT55" s="121">
        <f>'SO 801.1 - Následná péče ...'!K31</f>
        <v>0</v>
      </c>
      <c r="AU55" s="121">
        <v>0</v>
      </c>
      <c r="AV55" s="121">
        <f>ROUND(SUM(AX55:AY55),2)</f>
        <v>0</v>
      </c>
      <c r="AW55" s="122">
        <f>'SO 801.1 - Následná péče ...'!T83</f>
        <v>0</v>
      </c>
      <c r="AX55" s="121">
        <f>'SO 801.1 - Následná péče ...'!K35</f>
        <v>0</v>
      </c>
      <c r="AY55" s="121">
        <f>'SO 801.1 - Následná péče ...'!K36</f>
        <v>0</v>
      </c>
      <c r="AZ55" s="121">
        <f>'SO 801.1 - Následná péče ...'!K37</f>
        <v>0</v>
      </c>
      <c r="BA55" s="121">
        <f>'SO 801.1 - Následná péče ...'!K38</f>
        <v>0</v>
      </c>
      <c r="BB55" s="121">
        <f>'SO 801.1 - Následná péče ...'!F35</f>
        <v>0</v>
      </c>
      <c r="BC55" s="121">
        <f>'SO 801.1 - Následná péče ...'!F36</f>
        <v>0</v>
      </c>
      <c r="BD55" s="121">
        <f>'SO 801.1 - Následná péče ...'!F37</f>
        <v>0</v>
      </c>
      <c r="BE55" s="121">
        <f>'SO 801.1 - Následná péče ...'!F38</f>
        <v>0</v>
      </c>
      <c r="BF55" s="123">
        <f>'SO 801.1 - Následná péče ...'!F39</f>
        <v>0</v>
      </c>
      <c r="BG55" s="7"/>
      <c r="BT55" s="124" t="s">
        <v>84</v>
      </c>
      <c r="BV55" s="124" t="s">
        <v>78</v>
      </c>
      <c r="BW55" s="124" t="s">
        <v>85</v>
      </c>
      <c r="BX55" s="124" t="s">
        <v>6</v>
      </c>
      <c r="CL55" s="124" t="s">
        <v>20</v>
      </c>
      <c r="CM55" s="124" t="s">
        <v>86</v>
      </c>
    </row>
    <row r="56" s="7" customFormat="1" ht="24.75" customHeight="1">
      <c r="A56" s="112" t="s">
        <v>80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801.2 - Následná péče ...'!K32</f>
        <v>0</v>
      </c>
      <c r="AH56" s="116"/>
      <c r="AI56" s="116"/>
      <c r="AJ56" s="116"/>
      <c r="AK56" s="116"/>
      <c r="AL56" s="116"/>
      <c r="AM56" s="116"/>
      <c r="AN56" s="117">
        <f>SUM(AG56,AV56)</f>
        <v>0</v>
      </c>
      <c r="AO56" s="116"/>
      <c r="AP56" s="116"/>
      <c r="AQ56" s="118" t="s">
        <v>83</v>
      </c>
      <c r="AR56" s="119"/>
      <c r="AS56" s="120">
        <f>'SO 801.2 - Následná péče ...'!K30</f>
        <v>0</v>
      </c>
      <c r="AT56" s="121">
        <f>'SO 801.2 - Následná péče ...'!K31</f>
        <v>0</v>
      </c>
      <c r="AU56" s="121">
        <v>0</v>
      </c>
      <c r="AV56" s="121">
        <f>ROUND(SUM(AX56:AY56),2)</f>
        <v>0</v>
      </c>
      <c r="AW56" s="122">
        <f>'SO 801.2 - Následná péče ...'!T83</f>
        <v>0</v>
      </c>
      <c r="AX56" s="121">
        <f>'SO 801.2 - Následná péče ...'!K35</f>
        <v>0</v>
      </c>
      <c r="AY56" s="121">
        <f>'SO 801.2 - Následná péče ...'!K36</f>
        <v>0</v>
      </c>
      <c r="AZ56" s="121">
        <f>'SO 801.2 - Následná péče ...'!K37</f>
        <v>0</v>
      </c>
      <c r="BA56" s="121">
        <f>'SO 801.2 - Následná péče ...'!K38</f>
        <v>0</v>
      </c>
      <c r="BB56" s="121">
        <f>'SO 801.2 - Následná péče ...'!F35</f>
        <v>0</v>
      </c>
      <c r="BC56" s="121">
        <f>'SO 801.2 - Následná péče ...'!F36</f>
        <v>0</v>
      </c>
      <c r="BD56" s="121">
        <f>'SO 801.2 - Následná péče ...'!F37</f>
        <v>0</v>
      </c>
      <c r="BE56" s="121">
        <f>'SO 801.2 - Následná péče ...'!F38</f>
        <v>0</v>
      </c>
      <c r="BF56" s="123">
        <f>'SO 801.2 - Následná péče ...'!F39</f>
        <v>0</v>
      </c>
      <c r="BG56" s="7"/>
      <c r="BT56" s="124" t="s">
        <v>84</v>
      </c>
      <c r="BV56" s="124" t="s">
        <v>78</v>
      </c>
      <c r="BW56" s="124" t="s">
        <v>89</v>
      </c>
      <c r="BX56" s="124" t="s">
        <v>6</v>
      </c>
      <c r="CL56" s="124" t="s">
        <v>20</v>
      </c>
      <c r="CM56" s="124" t="s">
        <v>86</v>
      </c>
    </row>
    <row r="57" s="7" customFormat="1" ht="24.75" customHeight="1">
      <c r="A57" s="112" t="s">
        <v>80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801.3 - Následná péče ...'!K32</f>
        <v>0</v>
      </c>
      <c r="AH57" s="116"/>
      <c r="AI57" s="116"/>
      <c r="AJ57" s="116"/>
      <c r="AK57" s="116"/>
      <c r="AL57" s="116"/>
      <c r="AM57" s="116"/>
      <c r="AN57" s="117">
        <f>SUM(AG57,AV57)</f>
        <v>0</v>
      </c>
      <c r="AO57" s="116"/>
      <c r="AP57" s="116"/>
      <c r="AQ57" s="118" t="s">
        <v>83</v>
      </c>
      <c r="AR57" s="119"/>
      <c r="AS57" s="125">
        <f>'SO 801.3 - Následná péče ...'!K30</f>
        <v>0</v>
      </c>
      <c r="AT57" s="126">
        <f>'SO 801.3 - Následná péče ...'!K31</f>
        <v>0</v>
      </c>
      <c r="AU57" s="126">
        <v>0</v>
      </c>
      <c r="AV57" s="126">
        <f>ROUND(SUM(AX57:AY57),2)</f>
        <v>0</v>
      </c>
      <c r="AW57" s="127">
        <f>'SO 801.3 - Následná péče ...'!T83</f>
        <v>0</v>
      </c>
      <c r="AX57" s="126">
        <f>'SO 801.3 - Následná péče ...'!K35</f>
        <v>0</v>
      </c>
      <c r="AY57" s="126">
        <f>'SO 801.3 - Následná péče ...'!K36</f>
        <v>0</v>
      </c>
      <c r="AZ57" s="126">
        <f>'SO 801.3 - Následná péče ...'!K37</f>
        <v>0</v>
      </c>
      <c r="BA57" s="126">
        <f>'SO 801.3 - Následná péče ...'!K38</f>
        <v>0</v>
      </c>
      <c r="BB57" s="126">
        <f>'SO 801.3 - Následná péče ...'!F35</f>
        <v>0</v>
      </c>
      <c r="BC57" s="126">
        <f>'SO 801.3 - Následná péče ...'!F36</f>
        <v>0</v>
      </c>
      <c r="BD57" s="126">
        <f>'SO 801.3 - Následná péče ...'!F37</f>
        <v>0</v>
      </c>
      <c r="BE57" s="126">
        <f>'SO 801.3 - Následná péče ...'!F38</f>
        <v>0</v>
      </c>
      <c r="BF57" s="128">
        <f>'SO 801.3 - Následná péče ...'!F39</f>
        <v>0</v>
      </c>
      <c r="BG57" s="7"/>
      <c r="BT57" s="124" t="s">
        <v>84</v>
      </c>
      <c r="BV57" s="124" t="s">
        <v>78</v>
      </c>
      <c r="BW57" s="124" t="s">
        <v>92</v>
      </c>
      <c r="BX57" s="124" t="s">
        <v>6</v>
      </c>
      <c r="CL57" s="124" t="s">
        <v>20</v>
      </c>
      <c r="CM57" s="124" t="s">
        <v>86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</row>
  </sheetData>
  <sheetProtection sheet="1" formatColumns="0" formatRows="0" objects="1" scenarios="1" spinCount="100000" saltValue="1zVJdtc1tSpkUgymgXX1F348rNU48Qu+002RBDGaY2qv6wKsyTciJALibiTb7eKG4vqgIAwViwZBYizmnelNZA==" hashValue="kmum8pJOvGtWStB04DX+mC5AjmWMxo29bWUeh2sigEba8NB8bi75KSjTahglZuQS/az7WkbbFDeDjTIXeePVJg==" algorithmName="SHA-512" password="CC35"/>
  <mergeCells count="50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G2"/>
  </mergeCells>
  <hyperlinks>
    <hyperlink ref="A55" location="'SO 801.1 - Následná péče ...'!C2" display="/"/>
    <hyperlink ref="A56" location="'SO 801.2 - Následná péče ...'!C2" display="/"/>
    <hyperlink ref="A57" location="'SO 801.3 - Následná péče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86</v>
      </c>
    </row>
    <row r="4" s="1" customFormat="1" ht="24.96" customHeight="1">
      <c r="B4" s="20"/>
      <c r="D4" s="131" t="s">
        <v>93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Polní cesta VPC 8R a DPC 22 v k. ú. Kostelní - NP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94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95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96</v>
      </c>
      <c r="G12" s="38"/>
      <c r="H12" s="38"/>
      <c r="I12" s="133" t="s">
        <v>24</v>
      </c>
      <c r="J12" s="138" t="str">
        <f>'Rekapitulace stavby'!AN8</f>
        <v>31.1.2024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97</v>
      </c>
      <c r="F15" s="38"/>
      <c r="G15" s="38"/>
      <c r="H15" s="38"/>
      <c r="I15" s="133" t="s">
        <v>30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98</v>
      </c>
      <c r="F21" s="38"/>
      <c r="G21" s="38"/>
      <c r="H21" s="38"/>
      <c r="I21" s="133" t="s">
        <v>30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37</v>
      </c>
      <c r="E23" s="38"/>
      <c r="F23" s="38"/>
      <c r="G23" s="38"/>
      <c r="H23" s="38"/>
      <c r="I23" s="133" t="s">
        <v>27</v>
      </c>
      <c r="J23" s="137" t="s">
        <v>34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98</v>
      </c>
      <c r="F24" s="38"/>
      <c r="G24" s="38"/>
      <c r="H24" s="38"/>
      <c r="I24" s="133" t="s">
        <v>30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99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100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40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42</v>
      </c>
      <c r="G34" s="38"/>
      <c r="H34" s="38"/>
      <c r="I34" s="147" t="s">
        <v>41</v>
      </c>
      <c r="J34" s="38"/>
      <c r="K34" s="147" t="s">
        <v>43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44</v>
      </c>
      <c r="E35" s="133" t="s">
        <v>45</v>
      </c>
      <c r="F35" s="144">
        <f>ROUND((SUM(BE83:BE107)),  2)</f>
        <v>0</v>
      </c>
      <c r="G35" s="38"/>
      <c r="H35" s="38"/>
      <c r="I35" s="149">
        <v>0.20999999999999999</v>
      </c>
      <c r="J35" s="38"/>
      <c r="K35" s="144">
        <f>ROUND(((SUM(BE83:BE107))*I35),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46</v>
      </c>
      <c r="F36" s="144">
        <f>ROUND((SUM(BF83:BF107)),  2)</f>
        <v>0</v>
      </c>
      <c r="G36" s="38"/>
      <c r="H36" s="38"/>
      <c r="I36" s="149">
        <v>0.12</v>
      </c>
      <c r="J36" s="38"/>
      <c r="K36" s="144">
        <f>ROUND(((SUM(BF83:BF107))*I36),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4">
        <f>ROUND((SUM(BG83:BG107)),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48</v>
      </c>
      <c r="F38" s="144">
        <f>ROUND((SUM(BH83:BH107)),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49</v>
      </c>
      <c r="F39" s="144">
        <f>ROUND((SUM(BI83:BI107)),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50</v>
      </c>
      <c r="E41" s="152"/>
      <c r="F41" s="152"/>
      <c r="G41" s="153" t="s">
        <v>51</v>
      </c>
      <c r="H41" s="154" t="s">
        <v>52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101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Polní cesta VPC 8R a DPC 22 v k. ú. Kostelní - NP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94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801.1 - Následná péče o výsadbu - 1.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31.1.2024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33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102</v>
      </c>
      <c r="D59" s="163"/>
      <c r="E59" s="163"/>
      <c r="F59" s="163"/>
      <c r="G59" s="163"/>
      <c r="H59" s="163"/>
      <c r="I59" s="164" t="s">
        <v>103</v>
      </c>
      <c r="J59" s="164" t="s">
        <v>104</v>
      </c>
      <c r="K59" s="164" t="s">
        <v>105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106</v>
      </c>
    </row>
    <row r="62" s="9" customFormat="1" ht="24.96" customHeight="1">
      <c r="A62" s="9"/>
      <c r="B62" s="166"/>
      <c r="C62" s="167"/>
      <c r="D62" s="168" t="s">
        <v>107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Polní cesta VPC 8R a DPC 22 v k. ú. Kostelní - NP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801.1 - Následná péče o výsadbu - 1.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31.1.2024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33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110</v>
      </c>
      <c r="D82" s="181" t="s">
        <v>59</v>
      </c>
      <c r="E82" s="181" t="s">
        <v>55</v>
      </c>
      <c r="F82" s="181" t="s">
        <v>56</v>
      </c>
      <c r="G82" s="181" t="s">
        <v>111</v>
      </c>
      <c r="H82" s="181" t="s">
        <v>112</v>
      </c>
      <c r="I82" s="181" t="s">
        <v>113</v>
      </c>
      <c r="J82" s="181" t="s">
        <v>114</v>
      </c>
      <c r="K82" s="181" t="s">
        <v>105</v>
      </c>
      <c r="L82" s="182" t="s">
        <v>115</v>
      </c>
      <c r="M82" s="183"/>
      <c r="N82" s="92" t="s">
        <v>20</v>
      </c>
      <c r="O82" s="93" t="s">
        <v>44</v>
      </c>
      <c r="P82" s="93" t="s">
        <v>116</v>
      </c>
      <c r="Q82" s="93" t="s">
        <v>117</v>
      </c>
      <c r="R82" s="93" t="s">
        <v>118</v>
      </c>
      <c r="S82" s="93" t="s">
        <v>119</v>
      </c>
      <c r="T82" s="93" t="s">
        <v>120</v>
      </c>
      <c r="U82" s="93" t="s">
        <v>121</v>
      </c>
      <c r="V82" s="93" t="s">
        <v>122</v>
      </c>
      <c r="W82" s="93" t="s">
        <v>123</v>
      </c>
      <c r="X82" s="94" t="s">
        <v>124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125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0.00048000000000000001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106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126</v>
      </c>
      <c r="F84" s="193" t="s">
        <v>127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0.00048000000000000001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84</v>
      </c>
      <c r="AT84" s="203" t="s">
        <v>75</v>
      </c>
      <c r="AU84" s="203" t="s">
        <v>76</v>
      </c>
      <c r="AY84" s="202" t="s">
        <v>128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75</v>
      </c>
      <c r="E85" s="205" t="s">
        <v>84</v>
      </c>
      <c r="F85" s="205" t="s">
        <v>129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SUM(Q86:Q107)</f>
        <v>0</v>
      </c>
      <c r="R85" s="199">
        <f>SUM(R86:R107)</f>
        <v>0</v>
      </c>
      <c r="S85" s="198"/>
      <c r="T85" s="200">
        <f>SUM(T86:T107)</f>
        <v>0</v>
      </c>
      <c r="U85" s="198"/>
      <c r="V85" s="200">
        <f>SUM(V86:V107)</f>
        <v>0.00048000000000000001</v>
      </c>
      <c r="W85" s="198"/>
      <c r="X85" s="201">
        <f>SUM(X86:X107)</f>
        <v>0</v>
      </c>
      <c r="Y85" s="12"/>
      <c r="Z85" s="12"/>
      <c r="AA85" s="12"/>
      <c r="AB85" s="12"/>
      <c r="AC85" s="12"/>
      <c r="AD85" s="12"/>
      <c r="AE85" s="12"/>
      <c r="AR85" s="202" t="s">
        <v>84</v>
      </c>
      <c r="AT85" s="203" t="s">
        <v>75</v>
      </c>
      <c r="AU85" s="203" t="s">
        <v>84</v>
      </c>
      <c r="AY85" s="202" t="s">
        <v>128</v>
      </c>
      <c r="BK85" s="204">
        <f>SUM(BK86:BK107)</f>
        <v>0</v>
      </c>
    </row>
    <row r="86" s="2" customFormat="1">
      <c r="A86" s="38"/>
      <c r="B86" s="39"/>
      <c r="C86" s="207" t="s">
        <v>84</v>
      </c>
      <c r="D86" s="207" t="s">
        <v>130</v>
      </c>
      <c r="E86" s="208" t="s">
        <v>131</v>
      </c>
      <c r="F86" s="209" t="s">
        <v>132</v>
      </c>
      <c r="G86" s="210" t="s">
        <v>133</v>
      </c>
      <c r="H86" s="211">
        <v>1250</v>
      </c>
      <c r="I86" s="212"/>
      <c r="J86" s="212"/>
      <c r="K86" s="213">
        <f>ROUND(P86*H86,2)</f>
        <v>0</v>
      </c>
      <c r="L86" s="209" t="s">
        <v>134</v>
      </c>
      <c r="M86" s="44"/>
      <c r="N86" s="214" t="s">
        <v>20</v>
      </c>
      <c r="O86" s="215" t="s">
        <v>45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135</v>
      </c>
      <c r="AT86" s="219" t="s">
        <v>130</v>
      </c>
      <c r="AU86" s="219" t="s">
        <v>86</v>
      </c>
      <c r="AY86" s="17" t="s">
        <v>128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84</v>
      </c>
      <c r="BK86" s="220">
        <f>ROUND(P86*H86,2)</f>
        <v>0</v>
      </c>
      <c r="BL86" s="17" t="s">
        <v>135</v>
      </c>
      <c r="BM86" s="219" t="s">
        <v>136</v>
      </c>
    </row>
    <row r="87" s="2" customFormat="1">
      <c r="A87" s="38"/>
      <c r="B87" s="39"/>
      <c r="C87" s="40"/>
      <c r="D87" s="221" t="s">
        <v>137</v>
      </c>
      <c r="E87" s="40"/>
      <c r="F87" s="222" t="s">
        <v>138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137</v>
      </c>
      <c r="AU87" s="17" t="s">
        <v>86</v>
      </c>
    </row>
    <row r="88" s="2" customFormat="1">
      <c r="A88" s="38"/>
      <c r="B88" s="39"/>
      <c r="C88" s="40"/>
      <c r="D88" s="226" t="s">
        <v>139</v>
      </c>
      <c r="E88" s="40"/>
      <c r="F88" s="227" t="s">
        <v>140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139</v>
      </c>
      <c r="AU88" s="17" t="s">
        <v>86</v>
      </c>
    </row>
    <row r="89" s="2" customFormat="1" ht="24.15" customHeight="1">
      <c r="A89" s="38"/>
      <c r="B89" s="39"/>
      <c r="C89" s="207" t="s">
        <v>86</v>
      </c>
      <c r="D89" s="207" t="s">
        <v>130</v>
      </c>
      <c r="E89" s="208" t="s">
        <v>141</v>
      </c>
      <c r="F89" s="209" t="s">
        <v>142</v>
      </c>
      <c r="G89" s="210" t="s">
        <v>143</v>
      </c>
      <c r="H89" s="211">
        <v>0.27100000000000002</v>
      </c>
      <c r="I89" s="212"/>
      <c r="J89" s="212"/>
      <c r="K89" s="213">
        <f>ROUND(P89*H89,2)</f>
        <v>0</v>
      </c>
      <c r="L89" s="209" t="s">
        <v>134</v>
      </c>
      <c r="M89" s="44"/>
      <c r="N89" s="214" t="s">
        <v>20</v>
      </c>
      <c r="O89" s="215" t="s">
        <v>45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135</v>
      </c>
      <c r="AT89" s="219" t="s">
        <v>130</v>
      </c>
      <c r="AU89" s="219" t="s">
        <v>86</v>
      </c>
      <c r="AY89" s="17" t="s">
        <v>128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84</v>
      </c>
      <c r="BK89" s="220">
        <f>ROUND(P89*H89,2)</f>
        <v>0</v>
      </c>
      <c r="BL89" s="17" t="s">
        <v>135</v>
      </c>
      <c r="BM89" s="219" t="s">
        <v>144</v>
      </c>
    </row>
    <row r="90" s="2" customFormat="1">
      <c r="A90" s="38"/>
      <c r="B90" s="39"/>
      <c r="C90" s="40"/>
      <c r="D90" s="221" t="s">
        <v>137</v>
      </c>
      <c r="E90" s="40"/>
      <c r="F90" s="222" t="s">
        <v>145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137</v>
      </c>
      <c r="AU90" s="17" t="s">
        <v>86</v>
      </c>
    </row>
    <row r="91" s="2" customFormat="1">
      <c r="A91" s="38"/>
      <c r="B91" s="39"/>
      <c r="C91" s="40"/>
      <c r="D91" s="226" t="s">
        <v>139</v>
      </c>
      <c r="E91" s="40"/>
      <c r="F91" s="227" t="s">
        <v>146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139</v>
      </c>
      <c r="AU91" s="17" t="s">
        <v>86</v>
      </c>
    </row>
    <row r="92" s="13" customFormat="1">
      <c r="A92" s="13"/>
      <c r="B92" s="228"/>
      <c r="C92" s="229"/>
      <c r="D92" s="221" t="s">
        <v>147</v>
      </c>
      <c r="E92" s="230" t="s">
        <v>20</v>
      </c>
      <c r="F92" s="231" t="s">
        <v>148</v>
      </c>
      <c r="G92" s="229"/>
      <c r="H92" s="232">
        <v>0.27100000000000002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7"/>
      <c r="Y92" s="13"/>
      <c r="Z92" s="13"/>
      <c r="AA92" s="13"/>
      <c r="AB92" s="13"/>
      <c r="AC92" s="13"/>
      <c r="AD92" s="13"/>
      <c r="AE92" s="13"/>
      <c r="AT92" s="238" t="s">
        <v>147</v>
      </c>
      <c r="AU92" s="238" t="s">
        <v>86</v>
      </c>
      <c r="AV92" s="13" t="s">
        <v>86</v>
      </c>
      <c r="AW92" s="13" t="s">
        <v>5</v>
      </c>
      <c r="AX92" s="13" t="s">
        <v>84</v>
      </c>
      <c r="AY92" s="238" t="s">
        <v>128</v>
      </c>
    </row>
    <row r="93" s="2" customFormat="1" ht="24.15" customHeight="1">
      <c r="A93" s="38"/>
      <c r="B93" s="39"/>
      <c r="C93" s="207" t="s">
        <v>149</v>
      </c>
      <c r="D93" s="207" t="s">
        <v>130</v>
      </c>
      <c r="E93" s="208" t="s">
        <v>150</v>
      </c>
      <c r="F93" s="209" t="s">
        <v>151</v>
      </c>
      <c r="G93" s="210" t="s">
        <v>152</v>
      </c>
      <c r="H93" s="211">
        <v>24</v>
      </c>
      <c r="I93" s="212"/>
      <c r="J93" s="212"/>
      <c r="K93" s="213">
        <f>ROUND(P93*H93,2)</f>
        <v>0</v>
      </c>
      <c r="L93" s="209" t="s">
        <v>134</v>
      </c>
      <c r="M93" s="44"/>
      <c r="N93" s="214" t="s">
        <v>20</v>
      </c>
      <c r="O93" s="215" t="s">
        <v>45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4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8">
        <f>W93*H93</f>
        <v>0</v>
      </c>
      <c r="Y93" s="38"/>
      <c r="Z93" s="38"/>
      <c r="AA93" s="38"/>
      <c r="AB93" s="38"/>
      <c r="AC93" s="38"/>
      <c r="AD93" s="38"/>
      <c r="AE93" s="38"/>
      <c r="AR93" s="219" t="s">
        <v>135</v>
      </c>
      <c r="AT93" s="219" t="s">
        <v>130</v>
      </c>
      <c r="AU93" s="219" t="s">
        <v>86</v>
      </c>
      <c r="AY93" s="17" t="s">
        <v>128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7" t="s">
        <v>84</v>
      </c>
      <c r="BK93" s="220">
        <f>ROUND(P93*H93,2)</f>
        <v>0</v>
      </c>
      <c r="BL93" s="17" t="s">
        <v>135</v>
      </c>
      <c r="BM93" s="219" t="s">
        <v>153</v>
      </c>
    </row>
    <row r="94" s="2" customFormat="1">
      <c r="A94" s="38"/>
      <c r="B94" s="39"/>
      <c r="C94" s="40"/>
      <c r="D94" s="221" t="s">
        <v>137</v>
      </c>
      <c r="E94" s="40"/>
      <c r="F94" s="222" t="s">
        <v>154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86</v>
      </c>
    </row>
    <row r="95" s="2" customFormat="1">
      <c r="A95" s="38"/>
      <c r="B95" s="39"/>
      <c r="C95" s="40"/>
      <c r="D95" s="226" t="s">
        <v>139</v>
      </c>
      <c r="E95" s="40"/>
      <c r="F95" s="227" t="s">
        <v>155</v>
      </c>
      <c r="G95" s="40"/>
      <c r="H95" s="40"/>
      <c r="I95" s="223"/>
      <c r="J95" s="223"/>
      <c r="K95" s="40"/>
      <c r="L95" s="40"/>
      <c r="M95" s="44"/>
      <c r="N95" s="224"/>
      <c r="O95" s="225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139</v>
      </c>
      <c r="AU95" s="17" t="s">
        <v>86</v>
      </c>
    </row>
    <row r="96" s="2" customFormat="1" ht="24.15" customHeight="1">
      <c r="A96" s="38"/>
      <c r="B96" s="39"/>
      <c r="C96" s="239" t="s">
        <v>135</v>
      </c>
      <c r="D96" s="239" t="s">
        <v>156</v>
      </c>
      <c r="E96" s="240" t="s">
        <v>157</v>
      </c>
      <c r="F96" s="241" t="s">
        <v>158</v>
      </c>
      <c r="G96" s="242" t="s">
        <v>159</v>
      </c>
      <c r="H96" s="243">
        <v>0.47999999999999998</v>
      </c>
      <c r="I96" s="244"/>
      <c r="J96" s="245"/>
      <c r="K96" s="246">
        <f>ROUND(P96*H96,2)</f>
        <v>0</v>
      </c>
      <c r="L96" s="241" t="s">
        <v>134</v>
      </c>
      <c r="M96" s="247"/>
      <c r="N96" s="248" t="s">
        <v>20</v>
      </c>
      <c r="O96" s="215" t="s">
        <v>45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0.001</v>
      </c>
      <c r="V96" s="217">
        <f>U96*H96</f>
        <v>0.00048000000000000001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160</v>
      </c>
      <c r="AT96" s="219" t="s">
        <v>156</v>
      </c>
      <c r="AU96" s="219" t="s">
        <v>86</v>
      </c>
      <c r="AY96" s="17" t="s">
        <v>128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84</v>
      </c>
      <c r="BK96" s="220">
        <f>ROUND(P96*H96,2)</f>
        <v>0</v>
      </c>
      <c r="BL96" s="17" t="s">
        <v>135</v>
      </c>
      <c r="BM96" s="219" t="s">
        <v>161</v>
      </c>
    </row>
    <row r="97" s="2" customFormat="1">
      <c r="A97" s="38"/>
      <c r="B97" s="39"/>
      <c r="C97" s="40"/>
      <c r="D97" s="221" t="s">
        <v>137</v>
      </c>
      <c r="E97" s="40"/>
      <c r="F97" s="222" t="s">
        <v>158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86</v>
      </c>
    </row>
    <row r="98" s="2" customFormat="1">
      <c r="A98" s="38"/>
      <c r="B98" s="39"/>
      <c r="C98" s="40"/>
      <c r="D98" s="221" t="s">
        <v>162</v>
      </c>
      <c r="E98" s="40"/>
      <c r="F98" s="249" t="s">
        <v>163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162</v>
      </c>
      <c r="AU98" s="17" t="s">
        <v>86</v>
      </c>
    </row>
    <row r="99" s="13" customFormat="1">
      <c r="A99" s="13"/>
      <c r="B99" s="228"/>
      <c r="C99" s="229"/>
      <c r="D99" s="221" t="s">
        <v>147</v>
      </c>
      <c r="E99" s="230" t="s">
        <v>20</v>
      </c>
      <c r="F99" s="231" t="s">
        <v>164</v>
      </c>
      <c r="G99" s="229"/>
      <c r="H99" s="232">
        <v>0.47999999999999998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7"/>
      <c r="Y99" s="13"/>
      <c r="Z99" s="13"/>
      <c r="AA99" s="13"/>
      <c r="AB99" s="13"/>
      <c r="AC99" s="13"/>
      <c r="AD99" s="13"/>
      <c r="AE99" s="13"/>
      <c r="AT99" s="238" t="s">
        <v>147</v>
      </c>
      <c r="AU99" s="238" t="s">
        <v>86</v>
      </c>
      <c r="AV99" s="13" t="s">
        <v>86</v>
      </c>
      <c r="AW99" s="13" t="s">
        <v>5</v>
      </c>
      <c r="AX99" s="13" t="s">
        <v>84</v>
      </c>
      <c r="AY99" s="238" t="s">
        <v>128</v>
      </c>
    </row>
    <row r="100" s="2" customFormat="1" ht="24.15" customHeight="1">
      <c r="A100" s="38"/>
      <c r="B100" s="39"/>
      <c r="C100" s="207" t="s">
        <v>165</v>
      </c>
      <c r="D100" s="207" t="s">
        <v>130</v>
      </c>
      <c r="E100" s="208" t="s">
        <v>166</v>
      </c>
      <c r="F100" s="209" t="s">
        <v>167</v>
      </c>
      <c r="G100" s="210" t="s">
        <v>168</v>
      </c>
      <c r="H100" s="211">
        <v>12</v>
      </c>
      <c r="I100" s="212"/>
      <c r="J100" s="212"/>
      <c r="K100" s="213">
        <f>ROUND(P100*H100,2)</f>
        <v>0</v>
      </c>
      <c r="L100" s="209" t="s">
        <v>134</v>
      </c>
      <c r="M100" s="44"/>
      <c r="N100" s="214" t="s">
        <v>20</v>
      </c>
      <c r="O100" s="215" t="s">
        <v>45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4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8"/>
      <c r="Z100" s="38"/>
      <c r="AA100" s="38"/>
      <c r="AB100" s="38"/>
      <c r="AC100" s="38"/>
      <c r="AD100" s="38"/>
      <c r="AE100" s="38"/>
      <c r="AR100" s="219" t="s">
        <v>135</v>
      </c>
      <c r="AT100" s="219" t="s">
        <v>130</v>
      </c>
      <c r="AU100" s="219" t="s">
        <v>86</v>
      </c>
      <c r="AY100" s="17" t="s">
        <v>128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7" t="s">
        <v>84</v>
      </c>
      <c r="BK100" s="220">
        <f>ROUND(P100*H100,2)</f>
        <v>0</v>
      </c>
      <c r="BL100" s="17" t="s">
        <v>135</v>
      </c>
      <c r="BM100" s="219" t="s">
        <v>169</v>
      </c>
    </row>
    <row r="101" s="2" customFormat="1">
      <c r="A101" s="38"/>
      <c r="B101" s="39"/>
      <c r="C101" s="40"/>
      <c r="D101" s="221" t="s">
        <v>137</v>
      </c>
      <c r="E101" s="40"/>
      <c r="F101" s="222" t="s">
        <v>170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137</v>
      </c>
      <c r="AU101" s="17" t="s">
        <v>86</v>
      </c>
    </row>
    <row r="102" s="2" customFormat="1">
      <c r="A102" s="38"/>
      <c r="B102" s="39"/>
      <c r="C102" s="40"/>
      <c r="D102" s="226" t="s">
        <v>139</v>
      </c>
      <c r="E102" s="40"/>
      <c r="F102" s="227" t="s">
        <v>171</v>
      </c>
      <c r="G102" s="40"/>
      <c r="H102" s="40"/>
      <c r="I102" s="223"/>
      <c r="J102" s="223"/>
      <c r="K102" s="40"/>
      <c r="L102" s="40"/>
      <c r="M102" s="44"/>
      <c r="N102" s="224"/>
      <c r="O102" s="225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139</v>
      </c>
      <c r="AU102" s="17" t="s">
        <v>86</v>
      </c>
    </row>
    <row r="103" s="13" customFormat="1">
      <c r="A103" s="13"/>
      <c r="B103" s="228"/>
      <c r="C103" s="229"/>
      <c r="D103" s="221" t="s">
        <v>147</v>
      </c>
      <c r="E103" s="230" t="s">
        <v>20</v>
      </c>
      <c r="F103" s="231" t="s">
        <v>172</v>
      </c>
      <c r="G103" s="229"/>
      <c r="H103" s="232">
        <v>12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7"/>
      <c r="Y103" s="13"/>
      <c r="Z103" s="13"/>
      <c r="AA103" s="13"/>
      <c r="AB103" s="13"/>
      <c r="AC103" s="13"/>
      <c r="AD103" s="13"/>
      <c r="AE103" s="13"/>
      <c r="AT103" s="238" t="s">
        <v>147</v>
      </c>
      <c r="AU103" s="238" t="s">
        <v>86</v>
      </c>
      <c r="AV103" s="13" t="s">
        <v>86</v>
      </c>
      <c r="AW103" s="13" t="s">
        <v>5</v>
      </c>
      <c r="AX103" s="13" t="s">
        <v>84</v>
      </c>
      <c r="AY103" s="238" t="s">
        <v>128</v>
      </c>
    </row>
    <row r="104" s="2" customFormat="1" ht="24.15" customHeight="1">
      <c r="A104" s="38"/>
      <c r="B104" s="39"/>
      <c r="C104" s="207" t="s">
        <v>173</v>
      </c>
      <c r="D104" s="207" t="s">
        <v>130</v>
      </c>
      <c r="E104" s="208" t="s">
        <v>174</v>
      </c>
      <c r="F104" s="209" t="s">
        <v>175</v>
      </c>
      <c r="G104" s="210" t="s">
        <v>168</v>
      </c>
      <c r="H104" s="211">
        <v>12</v>
      </c>
      <c r="I104" s="212"/>
      <c r="J104" s="212"/>
      <c r="K104" s="213">
        <f>ROUND(P104*H104,2)</f>
        <v>0</v>
      </c>
      <c r="L104" s="209" t="s">
        <v>134</v>
      </c>
      <c r="M104" s="44"/>
      <c r="N104" s="214" t="s">
        <v>20</v>
      </c>
      <c r="O104" s="215" t="s">
        <v>45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4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8"/>
      <c r="Z104" s="38"/>
      <c r="AA104" s="38"/>
      <c r="AB104" s="38"/>
      <c r="AC104" s="38"/>
      <c r="AD104" s="38"/>
      <c r="AE104" s="38"/>
      <c r="AR104" s="219" t="s">
        <v>135</v>
      </c>
      <c r="AT104" s="219" t="s">
        <v>130</v>
      </c>
      <c r="AU104" s="219" t="s">
        <v>86</v>
      </c>
      <c r="AY104" s="17" t="s">
        <v>128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7" t="s">
        <v>84</v>
      </c>
      <c r="BK104" s="220">
        <f>ROUND(P104*H104,2)</f>
        <v>0</v>
      </c>
      <c r="BL104" s="17" t="s">
        <v>135</v>
      </c>
      <c r="BM104" s="219" t="s">
        <v>176</v>
      </c>
    </row>
    <row r="105" s="2" customFormat="1">
      <c r="A105" s="38"/>
      <c r="B105" s="39"/>
      <c r="C105" s="40"/>
      <c r="D105" s="221" t="s">
        <v>137</v>
      </c>
      <c r="E105" s="40"/>
      <c r="F105" s="222" t="s">
        <v>177</v>
      </c>
      <c r="G105" s="40"/>
      <c r="H105" s="40"/>
      <c r="I105" s="223"/>
      <c r="J105" s="223"/>
      <c r="K105" s="40"/>
      <c r="L105" s="40"/>
      <c r="M105" s="44"/>
      <c r="N105" s="224"/>
      <c r="O105" s="225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86</v>
      </c>
    </row>
    <row r="106" s="2" customFormat="1">
      <c r="A106" s="38"/>
      <c r="B106" s="39"/>
      <c r="C106" s="40"/>
      <c r="D106" s="226" t="s">
        <v>139</v>
      </c>
      <c r="E106" s="40"/>
      <c r="F106" s="227" t="s">
        <v>178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139</v>
      </c>
      <c r="AU106" s="17" t="s">
        <v>86</v>
      </c>
    </row>
    <row r="107" s="13" customFormat="1">
      <c r="A107" s="13"/>
      <c r="B107" s="228"/>
      <c r="C107" s="229"/>
      <c r="D107" s="221" t="s">
        <v>147</v>
      </c>
      <c r="E107" s="230" t="s">
        <v>20</v>
      </c>
      <c r="F107" s="231" t="s">
        <v>172</v>
      </c>
      <c r="G107" s="229"/>
      <c r="H107" s="232">
        <v>12</v>
      </c>
      <c r="I107" s="233"/>
      <c r="J107" s="233"/>
      <c r="K107" s="229"/>
      <c r="L107" s="229"/>
      <c r="M107" s="234"/>
      <c r="N107" s="250"/>
      <c r="O107" s="251"/>
      <c r="P107" s="251"/>
      <c r="Q107" s="251"/>
      <c r="R107" s="251"/>
      <c r="S107" s="251"/>
      <c r="T107" s="251"/>
      <c r="U107" s="251"/>
      <c r="V107" s="251"/>
      <c r="W107" s="251"/>
      <c r="X107" s="252"/>
      <c r="Y107" s="13"/>
      <c r="Z107" s="13"/>
      <c r="AA107" s="13"/>
      <c r="AB107" s="13"/>
      <c r="AC107" s="13"/>
      <c r="AD107" s="13"/>
      <c r="AE107" s="13"/>
      <c r="AT107" s="238" t="s">
        <v>147</v>
      </c>
      <c r="AU107" s="238" t="s">
        <v>86</v>
      </c>
      <c r="AV107" s="13" t="s">
        <v>86</v>
      </c>
      <c r="AW107" s="13" t="s">
        <v>5</v>
      </c>
      <c r="AX107" s="13" t="s">
        <v>84</v>
      </c>
      <c r="AY107" s="238" t="s">
        <v>128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4"/>
      <c r="N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b6KeiPzqjXnxbFU3ldvCUL0k3ii5c4RV3g1LpivfupXN3jibmmzORh9mSR+BgpnmD2bjxYDz5o9HE2SgMfPHGg==" hashValue="w08g0kaFXgDuBQs8xdjpwU7YjhNtILevAd0ZUVuriFDOVzP1wGfokS4AsudBPKKEWgP+UbzB3PBbJ5RhPkx7lw==" algorithmName="SHA-512" password="CC35"/>
  <autoFilter ref="C82:L10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83411211"/>
    <hyperlink ref="F95" r:id="rId3" display="https://podminky.urs.cz/item/CS_URS_2024_01/184816111"/>
    <hyperlink ref="F102" r:id="rId4" display="https://podminky.urs.cz/item/CS_URS_2024_01/185804311"/>
    <hyperlink ref="F106" r:id="rId5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86</v>
      </c>
    </row>
    <row r="4" s="1" customFormat="1" ht="24.96" customHeight="1">
      <c r="B4" s="20"/>
      <c r="D4" s="131" t="s">
        <v>93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Polní cesta VPC 8R a DPC 22 v k. ú. Kostelní - NP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94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179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96</v>
      </c>
      <c r="G12" s="38"/>
      <c r="H12" s="38"/>
      <c r="I12" s="133" t="s">
        <v>24</v>
      </c>
      <c r="J12" s="138" t="str">
        <f>'Rekapitulace stavby'!AN8</f>
        <v>31.1.2024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97</v>
      </c>
      <c r="F15" s="38"/>
      <c r="G15" s="38"/>
      <c r="H15" s="38"/>
      <c r="I15" s="133" t="s">
        <v>30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98</v>
      </c>
      <c r="F21" s="38"/>
      <c r="G21" s="38"/>
      <c r="H21" s="38"/>
      <c r="I21" s="133" t="s">
        <v>30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37</v>
      </c>
      <c r="E23" s="38"/>
      <c r="F23" s="38"/>
      <c r="G23" s="38"/>
      <c r="H23" s="38"/>
      <c r="I23" s="133" t="s">
        <v>27</v>
      </c>
      <c r="J23" s="137" t="s">
        <v>34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98</v>
      </c>
      <c r="F24" s="38"/>
      <c r="G24" s="38"/>
      <c r="H24" s="38"/>
      <c r="I24" s="133" t="s">
        <v>30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99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100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40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42</v>
      </c>
      <c r="G34" s="38"/>
      <c r="H34" s="38"/>
      <c r="I34" s="147" t="s">
        <v>41</v>
      </c>
      <c r="J34" s="38"/>
      <c r="K34" s="147" t="s">
        <v>43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44</v>
      </c>
      <c r="E35" s="133" t="s">
        <v>45</v>
      </c>
      <c r="F35" s="144">
        <f>ROUND((SUM(BE83:BE107)),  2)</f>
        <v>0</v>
      </c>
      <c r="G35" s="38"/>
      <c r="H35" s="38"/>
      <c r="I35" s="149">
        <v>0.20999999999999999</v>
      </c>
      <c r="J35" s="38"/>
      <c r="K35" s="144">
        <f>ROUND(((SUM(BE83:BE107))*I35),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46</v>
      </c>
      <c r="F36" s="144">
        <f>ROUND((SUM(BF83:BF107)),  2)</f>
        <v>0</v>
      </c>
      <c r="G36" s="38"/>
      <c r="H36" s="38"/>
      <c r="I36" s="149">
        <v>0.12</v>
      </c>
      <c r="J36" s="38"/>
      <c r="K36" s="144">
        <f>ROUND(((SUM(BF83:BF107))*I36),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4">
        <f>ROUND((SUM(BG83:BG107)),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48</v>
      </c>
      <c r="F38" s="144">
        <f>ROUND((SUM(BH83:BH107)),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49</v>
      </c>
      <c r="F39" s="144">
        <f>ROUND((SUM(BI83:BI107)),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50</v>
      </c>
      <c r="E41" s="152"/>
      <c r="F41" s="152"/>
      <c r="G41" s="153" t="s">
        <v>51</v>
      </c>
      <c r="H41" s="154" t="s">
        <v>52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101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Polní cesta VPC 8R a DPC 22 v k. ú. Kostelní - NP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94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801.2 - Následná péče o výsadbu - 2.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31.1.2024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33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102</v>
      </c>
      <c r="D59" s="163"/>
      <c r="E59" s="163"/>
      <c r="F59" s="163"/>
      <c r="G59" s="163"/>
      <c r="H59" s="163"/>
      <c r="I59" s="164" t="s">
        <v>103</v>
      </c>
      <c r="J59" s="164" t="s">
        <v>104</v>
      </c>
      <c r="K59" s="164" t="s">
        <v>105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106</v>
      </c>
    </row>
    <row r="62" s="9" customFormat="1" ht="24.96" customHeight="1">
      <c r="A62" s="9"/>
      <c r="B62" s="166"/>
      <c r="C62" s="167"/>
      <c r="D62" s="168" t="s">
        <v>107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Polní cesta VPC 8R a DPC 22 v k. ú. Kostelní - NP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801.2 - Následná péče o výsadbu - 2.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31.1.2024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33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110</v>
      </c>
      <c r="D82" s="181" t="s">
        <v>59</v>
      </c>
      <c r="E82" s="181" t="s">
        <v>55</v>
      </c>
      <c r="F82" s="181" t="s">
        <v>56</v>
      </c>
      <c r="G82" s="181" t="s">
        <v>111</v>
      </c>
      <c r="H82" s="181" t="s">
        <v>112</v>
      </c>
      <c r="I82" s="181" t="s">
        <v>113</v>
      </c>
      <c r="J82" s="181" t="s">
        <v>114</v>
      </c>
      <c r="K82" s="181" t="s">
        <v>105</v>
      </c>
      <c r="L82" s="182" t="s">
        <v>115</v>
      </c>
      <c r="M82" s="183"/>
      <c r="N82" s="92" t="s">
        <v>20</v>
      </c>
      <c r="O82" s="93" t="s">
        <v>44</v>
      </c>
      <c r="P82" s="93" t="s">
        <v>116</v>
      </c>
      <c r="Q82" s="93" t="s">
        <v>117</v>
      </c>
      <c r="R82" s="93" t="s">
        <v>118</v>
      </c>
      <c r="S82" s="93" t="s">
        <v>119</v>
      </c>
      <c r="T82" s="93" t="s">
        <v>120</v>
      </c>
      <c r="U82" s="93" t="s">
        <v>121</v>
      </c>
      <c r="V82" s="93" t="s">
        <v>122</v>
      </c>
      <c r="W82" s="93" t="s">
        <v>123</v>
      </c>
      <c r="X82" s="94" t="s">
        <v>124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125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0.00048000000000000001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106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126</v>
      </c>
      <c r="F84" s="193" t="s">
        <v>127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0.00048000000000000001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84</v>
      </c>
      <c r="AT84" s="203" t="s">
        <v>75</v>
      </c>
      <c r="AU84" s="203" t="s">
        <v>76</v>
      </c>
      <c r="AY84" s="202" t="s">
        <v>128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75</v>
      </c>
      <c r="E85" s="205" t="s">
        <v>84</v>
      </c>
      <c r="F85" s="205" t="s">
        <v>129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SUM(Q86:Q107)</f>
        <v>0</v>
      </c>
      <c r="R85" s="199">
        <f>SUM(R86:R107)</f>
        <v>0</v>
      </c>
      <c r="S85" s="198"/>
      <c r="T85" s="200">
        <f>SUM(T86:T107)</f>
        <v>0</v>
      </c>
      <c r="U85" s="198"/>
      <c r="V85" s="200">
        <f>SUM(V86:V107)</f>
        <v>0.00048000000000000001</v>
      </c>
      <c r="W85" s="198"/>
      <c r="X85" s="201">
        <f>SUM(X86:X107)</f>
        <v>0</v>
      </c>
      <c r="Y85" s="12"/>
      <c r="Z85" s="12"/>
      <c r="AA85" s="12"/>
      <c r="AB85" s="12"/>
      <c r="AC85" s="12"/>
      <c r="AD85" s="12"/>
      <c r="AE85" s="12"/>
      <c r="AR85" s="202" t="s">
        <v>84</v>
      </c>
      <c r="AT85" s="203" t="s">
        <v>75</v>
      </c>
      <c r="AU85" s="203" t="s">
        <v>84</v>
      </c>
      <c r="AY85" s="202" t="s">
        <v>128</v>
      </c>
      <c r="BK85" s="204">
        <f>SUM(BK86:BK107)</f>
        <v>0</v>
      </c>
    </row>
    <row r="86" s="2" customFormat="1">
      <c r="A86" s="38"/>
      <c r="B86" s="39"/>
      <c r="C86" s="207" t="s">
        <v>84</v>
      </c>
      <c r="D86" s="207" t="s">
        <v>130</v>
      </c>
      <c r="E86" s="208" t="s">
        <v>131</v>
      </c>
      <c r="F86" s="209" t="s">
        <v>132</v>
      </c>
      <c r="G86" s="210" t="s">
        <v>133</v>
      </c>
      <c r="H86" s="211">
        <v>1250</v>
      </c>
      <c r="I86" s="212"/>
      <c r="J86" s="212"/>
      <c r="K86" s="213">
        <f>ROUND(P86*H86,2)</f>
        <v>0</v>
      </c>
      <c r="L86" s="209" t="s">
        <v>134</v>
      </c>
      <c r="M86" s="44"/>
      <c r="N86" s="214" t="s">
        <v>20</v>
      </c>
      <c r="O86" s="215" t="s">
        <v>45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135</v>
      </c>
      <c r="AT86" s="219" t="s">
        <v>130</v>
      </c>
      <c r="AU86" s="219" t="s">
        <v>86</v>
      </c>
      <c r="AY86" s="17" t="s">
        <v>128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84</v>
      </c>
      <c r="BK86" s="220">
        <f>ROUND(P86*H86,2)</f>
        <v>0</v>
      </c>
      <c r="BL86" s="17" t="s">
        <v>135</v>
      </c>
      <c r="BM86" s="219" t="s">
        <v>180</v>
      </c>
    </row>
    <row r="87" s="2" customFormat="1">
      <c r="A87" s="38"/>
      <c r="B87" s="39"/>
      <c r="C87" s="40"/>
      <c r="D87" s="221" t="s">
        <v>137</v>
      </c>
      <c r="E87" s="40"/>
      <c r="F87" s="222" t="s">
        <v>138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137</v>
      </c>
      <c r="AU87" s="17" t="s">
        <v>86</v>
      </c>
    </row>
    <row r="88" s="2" customFormat="1">
      <c r="A88" s="38"/>
      <c r="B88" s="39"/>
      <c r="C88" s="40"/>
      <c r="D88" s="226" t="s">
        <v>139</v>
      </c>
      <c r="E88" s="40"/>
      <c r="F88" s="227" t="s">
        <v>140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139</v>
      </c>
      <c r="AU88" s="17" t="s">
        <v>86</v>
      </c>
    </row>
    <row r="89" s="2" customFormat="1" ht="24.15" customHeight="1">
      <c r="A89" s="38"/>
      <c r="B89" s="39"/>
      <c r="C89" s="207" t="s">
        <v>86</v>
      </c>
      <c r="D89" s="207" t="s">
        <v>130</v>
      </c>
      <c r="E89" s="208" t="s">
        <v>141</v>
      </c>
      <c r="F89" s="209" t="s">
        <v>142</v>
      </c>
      <c r="G89" s="210" t="s">
        <v>143</v>
      </c>
      <c r="H89" s="211">
        <v>0.27100000000000002</v>
      </c>
      <c r="I89" s="212"/>
      <c r="J89" s="212"/>
      <c r="K89" s="213">
        <f>ROUND(P89*H89,2)</f>
        <v>0</v>
      </c>
      <c r="L89" s="209" t="s">
        <v>134</v>
      </c>
      <c r="M89" s="44"/>
      <c r="N89" s="214" t="s">
        <v>20</v>
      </c>
      <c r="O89" s="215" t="s">
        <v>45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135</v>
      </c>
      <c r="AT89" s="219" t="s">
        <v>130</v>
      </c>
      <c r="AU89" s="219" t="s">
        <v>86</v>
      </c>
      <c r="AY89" s="17" t="s">
        <v>128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84</v>
      </c>
      <c r="BK89" s="220">
        <f>ROUND(P89*H89,2)</f>
        <v>0</v>
      </c>
      <c r="BL89" s="17" t="s">
        <v>135</v>
      </c>
      <c r="BM89" s="219" t="s">
        <v>181</v>
      </c>
    </row>
    <row r="90" s="2" customFormat="1">
      <c r="A90" s="38"/>
      <c r="B90" s="39"/>
      <c r="C90" s="40"/>
      <c r="D90" s="221" t="s">
        <v>137</v>
      </c>
      <c r="E90" s="40"/>
      <c r="F90" s="222" t="s">
        <v>145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137</v>
      </c>
      <c r="AU90" s="17" t="s">
        <v>86</v>
      </c>
    </row>
    <row r="91" s="2" customFormat="1">
      <c r="A91" s="38"/>
      <c r="B91" s="39"/>
      <c r="C91" s="40"/>
      <c r="D91" s="226" t="s">
        <v>139</v>
      </c>
      <c r="E91" s="40"/>
      <c r="F91" s="227" t="s">
        <v>146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139</v>
      </c>
      <c r="AU91" s="17" t="s">
        <v>86</v>
      </c>
    </row>
    <row r="92" s="13" customFormat="1">
      <c r="A92" s="13"/>
      <c r="B92" s="228"/>
      <c r="C92" s="229"/>
      <c r="D92" s="221" t="s">
        <v>147</v>
      </c>
      <c r="E92" s="230" t="s">
        <v>20</v>
      </c>
      <c r="F92" s="231" t="s">
        <v>148</v>
      </c>
      <c r="G92" s="229"/>
      <c r="H92" s="232">
        <v>0.27100000000000002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7"/>
      <c r="Y92" s="13"/>
      <c r="Z92" s="13"/>
      <c r="AA92" s="13"/>
      <c r="AB92" s="13"/>
      <c r="AC92" s="13"/>
      <c r="AD92" s="13"/>
      <c r="AE92" s="13"/>
      <c r="AT92" s="238" t="s">
        <v>147</v>
      </c>
      <c r="AU92" s="238" t="s">
        <v>86</v>
      </c>
      <c r="AV92" s="13" t="s">
        <v>86</v>
      </c>
      <c r="AW92" s="13" t="s">
        <v>5</v>
      </c>
      <c r="AX92" s="13" t="s">
        <v>84</v>
      </c>
      <c r="AY92" s="238" t="s">
        <v>128</v>
      </c>
    </row>
    <row r="93" s="2" customFormat="1" ht="24.15" customHeight="1">
      <c r="A93" s="38"/>
      <c r="B93" s="39"/>
      <c r="C93" s="207" t="s">
        <v>149</v>
      </c>
      <c r="D93" s="207" t="s">
        <v>130</v>
      </c>
      <c r="E93" s="208" t="s">
        <v>150</v>
      </c>
      <c r="F93" s="209" t="s">
        <v>151</v>
      </c>
      <c r="G93" s="210" t="s">
        <v>152</v>
      </c>
      <c r="H93" s="211">
        <v>24</v>
      </c>
      <c r="I93" s="212"/>
      <c r="J93" s="212"/>
      <c r="K93" s="213">
        <f>ROUND(P93*H93,2)</f>
        <v>0</v>
      </c>
      <c r="L93" s="209" t="s">
        <v>134</v>
      </c>
      <c r="M93" s="44"/>
      <c r="N93" s="214" t="s">
        <v>20</v>
      </c>
      <c r="O93" s="215" t="s">
        <v>45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4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8">
        <f>W93*H93</f>
        <v>0</v>
      </c>
      <c r="Y93" s="38"/>
      <c r="Z93" s="38"/>
      <c r="AA93" s="38"/>
      <c r="AB93" s="38"/>
      <c r="AC93" s="38"/>
      <c r="AD93" s="38"/>
      <c r="AE93" s="38"/>
      <c r="AR93" s="219" t="s">
        <v>135</v>
      </c>
      <c r="AT93" s="219" t="s">
        <v>130</v>
      </c>
      <c r="AU93" s="219" t="s">
        <v>86</v>
      </c>
      <c r="AY93" s="17" t="s">
        <v>128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7" t="s">
        <v>84</v>
      </c>
      <c r="BK93" s="220">
        <f>ROUND(P93*H93,2)</f>
        <v>0</v>
      </c>
      <c r="BL93" s="17" t="s">
        <v>135</v>
      </c>
      <c r="BM93" s="219" t="s">
        <v>182</v>
      </c>
    </row>
    <row r="94" s="2" customFormat="1">
      <c r="A94" s="38"/>
      <c r="B94" s="39"/>
      <c r="C94" s="40"/>
      <c r="D94" s="221" t="s">
        <v>137</v>
      </c>
      <c r="E94" s="40"/>
      <c r="F94" s="222" t="s">
        <v>154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86</v>
      </c>
    </row>
    <row r="95" s="2" customFormat="1">
      <c r="A95" s="38"/>
      <c r="B95" s="39"/>
      <c r="C95" s="40"/>
      <c r="D95" s="226" t="s">
        <v>139</v>
      </c>
      <c r="E95" s="40"/>
      <c r="F95" s="227" t="s">
        <v>155</v>
      </c>
      <c r="G95" s="40"/>
      <c r="H95" s="40"/>
      <c r="I95" s="223"/>
      <c r="J95" s="223"/>
      <c r="K95" s="40"/>
      <c r="L95" s="40"/>
      <c r="M95" s="44"/>
      <c r="N95" s="224"/>
      <c r="O95" s="225"/>
      <c r="P95" s="84"/>
      <c r="Q95" s="84"/>
      <c r="R95" s="84"/>
      <c r="S95" s="84"/>
      <c r="T95" s="84"/>
      <c r="U95" s="84"/>
      <c r="V95" s="84"/>
      <c r="W95" s="84"/>
      <c r="X95" s="85"/>
      <c r="Y95" s="38"/>
      <c r="Z95" s="38"/>
      <c r="AA95" s="38"/>
      <c r="AB95" s="38"/>
      <c r="AC95" s="38"/>
      <c r="AD95" s="38"/>
      <c r="AE95" s="38"/>
      <c r="AT95" s="17" t="s">
        <v>139</v>
      </c>
      <c r="AU95" s="17" t="s">
        <v>86</v>
      </c>
    </row>
    <row r="96" s="2" customFormat="1" ht="24.15" customHeight="1">
      <c r="A96" s="38"/>
      <c r="B96" s="39"/>
      <c r="C96" s="239" t="s">
        <v>135</v>
      </c>
      <c r="D96" s="239" t="s">
        <v>156</v>
      </c>
      <c r="E96" s="240" t="s">
        <v>157</v>
      </c>
      <c r="F96" s="241" t="s">
        <v>158</v>
      </c>
      <c r="G96" s="242" t="s">
        <v>159</v>
      </c>
      <c r="H96" s="243">
        <v>0.47999999999999998</v>
      </c>
      <c r="I96" s="244"/>
      <c r="J96" s="245"/>
      <c r="K96" s="246">
        <f>ROUND(P96*H96,2)</f>
        <v>0</v>
      </c>
      <c r="L96" s="241" t="s">
        <v>134</v>
      </c>
      <c r="M96" s="247"/>
      <c r="N96" s="248" t="s">
        <v>20</v>
      </c>
      <c r="O96" s="215" t="s">
        <v>45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0.001</v>
      </c>
      <c r="V96" s="217">
        <f>U96*H96</f>
        <v>0.00048000000000000001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160</v>
      </c>
      <c r="AT96" s="219" t="s">
        <v>156</v>
      </c>
      <c r="AU96" s="219" t="s">
        <v>86</v>
      </c>
      <c r="AY96" s="17" t="s">
        <v>128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84</v>
      </c>
      <c r="BK96" s="220">
        <f>ROUND(P96*H96,2)</f>
        <v>0</v>
      </c>
      <c r="BL96" s="17" t="s">
        <v>135</v>
      </c>
      <c r="BM96" s="219" t="s">
        <v>183</v>
      </c>
    </row>
    <row r="97" s="2" customFormat="1">
      <c r="A97" s="38"/>
      <c r="B97" s="39"/>
      <c r="C97" s="40"/>
      <c r="D97" s="221" t="s">
        <v>137</v>
      </c>
      <c r="E97" s="40"/>
      <c r="F97" s="222" t="s">
        <v>158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86</v>
      </c>
    </row>
    <row r="98" s="2" customFormat="1">
      <c r="A98" s="38"/>
      <c r="B98" s="39"/>
      <c r="C98" s="40"/>
      <c r="D98" s="221" t="s">
        <v>162</v>
      </c>
      <c r="E98" s="40"/>
      <c r="F98" s="249" t="s">
        <v>163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162</v>
      </c>
      <c r="AU98" s="17" t="s">
        <v>86</v>
      </c>
    </row>
    <row r="99" s="13" customFormat="1">
      <c r="A99" s="13"/>
      <c r="B99" s="228"/>
      <c r="C99" s="229"/>
      <c r="D99" s="221" t="s">
        <v>147</v>
      </c>
      <c r="E99" s="230" t="s">
        <v>20</v>
      </c>
      <c r="F99" s="231" t="s">
        <v>164</v>
      </c>
      <c r="G99" s="229"/>
      <c r="H99" s="232">
        <v>0.47999999999999998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7"/>
      <c r="Y99" s="13"/>
      <c r="Z99" s="13"/>
      <c r="AA99" s="13"/>
      <c r="AB99" s="13"/>
      <c r="AC99" s="13"/>
      <c r="AD99" s="13"/>
      <c r="AE99" s="13"/>
      <c r="AT99" s="238" t="s">
        <v>147</v>
      </c>
      <c r="AU99" s="238" t="s">
        <v>86</v>
      </c>
      <c r="AV99" s="13" t="s">
        <v>86</v>
      </c>
      <c r="AW99" s="13" t="s">
        <v>5</v>
      </c>
      <c r="AX99" s="13" t="s">
        <v>84</v>
      </c>
      <c r="AY99" s="238" t="s">
        <v>128</v>
      </c>
    </row>
    <row r="100" s="2" customFormat="1" ht="24.15" customHeight="1">
      <c r="A100" s="38"/>
      <c r="B100" s="39"/>
      <c r="C100" s="207" t="s">
        <v>165</v>
      </c>
      <c r="D100" s="207" t="s">
        <v>130</v>
      </c>
      <c r="E100" s="208" t="s">
        <v>166</v>
      </c>
      <c r="F100" s="209" t="s">
        <v>167</v>
      </c>
      <c r="G100" s="210" t="s">
        <v>168</v>
      </c>
      <c r="H100" s="211">
        <v>12</v>
      </c>
      <c r="I100" s="212"/>
      <c r="J100" s="212"/>
      <c r="K100" s="213">
        <f>ROUND(P100*H100,2)</f>
        <v>0</v>
      </c>
      <c r="L100" s="209" t="s">
        <v>134</v>
      </c>
      <c r="M100" s="44"/>
      <c r="N100" s="214" t="s">
        <v>20</v>
      </c>
      <c r="O100" s="215" t="s">
        <v>45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4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8"/>
      <c r="Z100" s="38"/>
      <c r="AA100" s="38"/>
      <c r="AB100" s="38"/>
      <c r="AC100" s="38"/>
      <c r="AD100" s="38"/>
      <c r="AE100" s="38"/>
      <c r="AR100" s="219" t="s">
        <v>135</v>
      </c>
      <c r="AT100" s="219" t="s">
        <v>130</v>
      </c>
      <c r="AU100" s="219" t="s">
        <v>86</v>
      </c>
      <c r="AY100" s="17" t="s">
        <v>128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7" t="s">
        <v>84</v>
      </c>
      <c r="BK100" s="220">
        <f>ROUND(P100*H100,2)</f>
        <v>0</v>
      </c>
      <c r="BL100" s="17" t="s">
        <v>135</v>
      </c>
      <c r="BM100" s="219" t="s">
        <v>184</v>
      </c>
    </row>
    <row r="101" s="2" customFormat="1">
      <c r="A101" s="38"/>
      <c r="B101" s="39"/>
      <c r="C101" s="40"/>
      <c r="D101" s="221" t="s">
        <v>137</v>
      </c>
      <c r="E101" s="40"/>
      <c r="F101" s="222" t="s">
        <v>170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137</v>
      </c>
      <c r="AU101" s="17" t="s">
        <v>86</v>
      </c>
    </row>
    <row r="102" s="2" customFormat="1">
      <c r="A102" s="38"/>
      <c r="B102" s="39"/>
      <c r="C102" s="40"/>
      <c r="D102" s="226" t="s">
        <v>139</v>
      </c>
      <c r="E102" s="40"/>
      <c r="F102" s="227" t="s">
        <v>171</v>
      </c>
      <c r="G102" s="40"/>
      <c r="H102" s="40"/>
      <c r="I102" s="223"/>
      <c r="J102" s="223"/>
      <c r="K102" s="40"/>
      <c r="L102" s="40"/>
      <c r="M102" s="44"/>
      <c r="N102" s="224"/>
      <c r="O102" s="225"/>
      <c r="P102" s="84"/>
      <c r="Q102" s="84"/>
      <c r="R102" s="84"/>
      <c r="S102" s="84"/>
      <c r="T102" s="84"/>
      <c r="U102" s="84"/>
      <c r="V102" s="84"/>
      <c r="W102" s="84"/>
      <c r="X102" s="85"/>
      <c r="Y102" s="38"/>
      <c r="Z102" s="38"/>
      <c r="AA102" s="38"/>
      <c r="AB102" s="38"/>
      <c r="AC102" s="38"/>
      <c r="AD102" s="38"/>
      <c r="AE102" s="38"/>
      <c r="AT102" s="17" t="s">
        <v>139</v>
      </c>
      <c r="AU102" s="17" t="s">
        <v>86</v>
      </c>
    </row>
    <row r="103" s="13" customFormat="1">
      <c r="A103" s="13"/>
      <c r="B103" s="228"/>
      <c r="C103" s="229"/>
      <c r="D103" s="221" t="s">
        <v>147</v>
      </c>
      <c r="E103" s="230" t="s">
        <v>20</v>
      </c>
      <c r="F103" s="231" t="s">
        <v>172</v>
      </c>
      <c r="G103" s="229"/>
      <c r="H103" s="232">
        <v>12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7"/>
      <c r="Y103" s="13"/>
      <c r="Z103" s="13"/>
      <c r="AA103" s="13"/>
      <c r="AB103" s="13"/>
      <c r="AC103" s="13"/>
      <c r="AD103" s="13"/>
      <c r="AE103" s="13"/>
      <c r="AT103" s="238" t="s">
        <v>147</v>
      </c>
      <c r="AU103" s="238" t="s">
        <v>86</v>
      </c>
      <c r="AV103" s="13" t="s">
        <v>86</v>
      </c>
      <c r="AW103" s="13" t="s">
        <v>5</v>
      </c>
      <c r="AX103" s="13" t="s">
        <v>84</v>
      </c>
      <c r="AY103" s="238" t="s">
        <v>128</v>
      </c>
    </row>
    <row r="104" s="2" customFormat="1" ht="24.15" customHeight="1">
      <c r="A104" s="38"/>
      <c r="B104" s="39"/>
      <c r="C104" s="207" t="s">
        <v>173</v>
      </c>
      <c r="D104" s="207" t="s">
        <v>130</v>
      </c>
      <c r="E104" s="208" t="s">
        <v>174</v>
      </c>
      <c r="F104" s="209" t="s">
        <v>175</v>
      </c>
      <c r="G104" s="210" t="s">
        <v>168</v>
      </c>
      <c r="H104" s="211">
        <v>12</v>
      </c>
      <c r="I104" s="212"/>
      <c r="J104" s="212"/>
      <c r="K104" s="213">
        <f>ROUND(P104*H104,2)</f>
        <v>0</v>
      </c>
      <c r="L104" s="209" t="s">
        <v>134</v>
      </c>
      <c r="M104" s="44"/>
      <c r="N104" s="214" t="s">
        <v>20</v>
      </c>
      <c r="O104" s="215" t="s">
        <v>45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4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8"/>
      <c r="Z104" s="38"/>
      <c r="AA104" s="38"/>
      <c r="AB104" s="38"/>
      <c r="AC104" s="38"/>
      <c r="AD104" s="38"/>
      <c r="AE104" s="38"/>
      <c r="AR104" s="219" t="s">
        <v>135</v>
      </c>
      <c r="AT104" s="219" t="s">
        <v>130</v>
      </c>
      <c r="AU104" s="219" t="s">
        <v>86</v>
      </c>
      <c r="AY104" s="17" t="s">
        <v>128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7" t="s">
        <v>84</v>
      </c>
      <c r="BK104" s="220">
        <f>ROUND(P104*H104,2)</f>
        <v>0</v>
      </c>
      <c r="BL104" s="17" t="s">
        <v>135</v>
      </c>
      <c r="BM104" s="219" t="s">
        <v>185</v>
      </c>
    </row>
    <row r="105" s="2" customFormat="1">
      <c r="A105" s="38"/>
      <c r="B105" s="39"/>
      <c r="C105" s="40"/>
      <c r="D105" s="221" t="s">
        <v>137</v>
      </c>
      <c r="E105" s="40"/>
      <c r="F105" s="222" t="s">
        <v>177</v>
      </c>
      <c r="G105" s="40"/>
      <c r="H105" s="40"/>
      <c r="I105" s="223"/>
      <c r="J105" s="223"/>
      <c r="K105" s="40"/>
      <c r="L105" s="40"/>
      <c r="M105" s="44"/>
      <c r="N105" s="224"/>
      <c r="O105" s="225"/>
      <c r="P105" s="84"/>
      <c r="Q105" s="84"/>
      <c r="R105" s="84"/>
      <c r="S105" s="84"/>
      <c r="T105" s="84"/>
      <c r="U105" s="84"/>
      <c r="V105" s="84"/>
      <c r="W105" s="84"/>
      <c r="X105" s="85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86</v>
      </c>
    </row>
    <row r="106" s="2" customFormat="1">
      <c r="A106" s="38"/>
      <c r="B106" s="39"/>
      <c r="C106" s="40"/>
      <c r="D106" s="226" t="s">
        <v>139</v>
      </c>
      <c r="E106" s="40"/>
      <c r="F106" s="227" t="s">
        <v>178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139</v>
      </c>
      <c r="AU106" s="17" t="s">
        <v>86</v>
      </c>
    </row>
    <row r="107" s="13" customFormat="1">
      <c r="A107" s="13"/>
      <c r="B107" s="228"/>
      <c r="C107" s="229"/>
      <c r="D107" s="221" t="s">
        <v>147</v>
      </c>
      <c r="E107" s="230" t="s">
        <v>20</v>
      </c>
      <c r="F107" s="231" t="s">
        <v>172</v>
      </c>
      <c r="G107" s="229"/>
      <c r="H107" s="232">
        <v>12</v>
      </c>
      <c r="I107" s="233"/>
      <c r="J107" s="233"/>
      <c r="K107" s="229"/>
      <c r="L107" s="229"/>
      <c r="M107" s="234"/>
      <c r="N107" s="250"/>
      <c r="O107" s="251"/>
      <c r="P107" s="251"/>
      <c r="Q107" s="251"/>
      <c r="R107" s="251"/>
      <c r="S107" s="251"/>
      <c r="T107" s="251"/>
      <c r="U107" s="251"/>
      <c r="V107" s="251"/>
      <c r="W107" s="251"/>
      <c r="X107" s="252"/>
      <c r="Y107" s="13"/>
      <c r="Z107" s="13"/>
      <c r="AA107" s="13"/>
      <c r="AB107" s="13"/>
      <c r="AC107" s="13"/>
      <c r="AD107" s="13"/>
      <c r="AE107" s="13"/>
      <c r="AT107" s="238" t="s">
        <v>147</v>
      </c>
      <c r="AU107" s="238" t="s">
        <v>86</v>
      </c>
      <c r="AV107" s="13" t="s">
        <v>86</v>
      </c>
      <c r="AW107" s="13" t="s">
        <v>5</v>
      </c>
      <c r="AX107" s="13" t="s">
        <v>84</v>
      </c>
      <c r="AY107" s="238" t="s">
        <v>128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4"/>
      <c r="N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hXDB8XB0YaOvEhM7qnIB7XtlLtQyC/6Kv0RF3LXFDAmeRE+OBgcVKBRds2llmVAsgEeowJTHiJpgr9OVazc9cw==" hashValue="frwYnpRRhmmKDPmOpgmXIUblTvjfjmY5niXsEC8asdbBtarhCIq7/8rDdNci26BKwMi98RVkrwiRSQhuH27KKQ==" algorithmName="SHA-512" password="CC35"/>
  <autoFilter ref="C82:L10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83411211"/>
    <hyperlink ref="F95" r:id="rId3" display="https://podminky.urs.cz/item/CS_URS_2024_01/184816111"/>
    <hyperlink ref="F102" r:id="rId4" display="https://podminky.urs.cz/item/CS_URS_2024_01/185804311"/>
    <hyperlink ref="F106" r:id="rId5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20"/>
      <c r="AT3" s="17" t="s">
        <v>86</v>
      </c>
    </row>
    <row r="4" s="1" customFormat="1" ht="24.96" customHeight="1">
      <c r="B4" s="20"/>
      <c r="D4" s="131" t="s">
        <v>93</v>
      </c>
      <c r="M4" s="20"/>
      <c r="N4" s="132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33" t="s">
        <v>17</v>
      </c>
      <c r="M6" s="20"/>
    </row>
    <row r="7" s="1" customFormat="1" ht="16.5" customHeight="1">
      <c r="B7" s="20"/>
      <c r="E7" s="134" t="str">
        <f>'Rekapitulace stavby'!K6</f>
        <v>Polní cesta VPC 8R a DPC 22 v k. ú. Kostelní - NP</v>
      </c>
      <c r="F7" s="133"/>
      <c r="G7" s="133"/>
      <c r="H7" s="133"/>
      <c r="M7" s="20"/>
    </row>
    <row r="8" s="2" customFormat="1" ht="12" customHeight="1">
      <c r="A8" s="38"/>
      <c r="B8" s="44"/>
      <c r="C8" s="38"/>
      <c r="D8" s="133" t="s">
        <v>94</v>
      </c>
      <c r="E8" s="38"/>
      <c r="F8" s="38"/>
      <c r="G8" s="38"/>
      <c r="H8" s="38"/>
      <c r="I8" s="38"/>
      <c r="J8" s="38"/>
      <c r="K8" s="38"/>
      <c r="L8" s="38"/>
      <c r="M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6" t="s">
        <v>186</v>
      </c>
      <c r="F9" s="38"/>
      <c r="G9" s="38"/>
      <c r="H9" s="38"/>
      <c r="I9" s="38"/>
      <c r="J9" s="38"/>
      <c r="K9" s="38"/>
      <c r="L9" s="38"/>
      <c r="M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3" t="s">
        <v>19</v>
      </c>
      <c r="E11" s="38"/>
      <c r="F11" s="137" t="s">
        <v>20</v>
      </c>
      <c r="G11" s="38"/>
      <c r="H11" s="38"/>
      <c r="I11" s="133" t="s">
        <v>21</v>
      </c>
      <c r="J11" s="137" t="s">
        <v>20</v>
      </c>
      <c r="K11" s="38"/>
      <c r="L11" s="38"/>
      <c r="M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3" t="s">
        <v>22</v>
      </c>
      <c r="E12" s="38"/>
      <c r="F12" s="137" t="s">
        <v>96</v>
      </c>
      <c r="G12" s="38"/>
      <c r="H12" s="38"/>
      <c r="I12" s="133" t="s">
        <v>24</v>
      </c>
      <c r="J12" s="138" t="str">
        <f>'Rekapitulace stavby'!AN8</f>
        <v>31.1.2024</v>
      </c>
      <c r="K12" s="38"/>
      <c r="L12" s="38"/>
      <c r="M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38"/>
      <c r="M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7" t="s">
        <v>97</v>
      </c>
      <c r="F15" s="38"/>
      <c r="G15" s="38"/>
      <c r="H15" s="38"/>
      <c r="I15" s="133" t="s">
        <v>30</v>
      </c>
      <c r="J15" s="137" t="s">
        <v>20</v>
      </c>
      <c r="K15" s="38"/>
      <c r="L15" s="38"/>
      <c r="M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3" t="s">
        <v>31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38"/>
      <c r="M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38"/>
      <c r="M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3" t="s">
        <v>33</v>
      </c>
      <c r="E20" s="38"/>
      <c r="F20" s="38"/>
      <c r="G20" s="38"/>
      <c r="H20" s="38"/>
      <c r="I20" s="133" t="s">
        <v>27</v>
      </c>
      <c r="J20" s="137" t="s">
        <v>34</v>
      </c>
      <c r="K20" s="38"/>
      <c r="L20" s="38"/>
      <c r="M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7" t="s">
        <v>98</v>
      </c>
      <c r="F21" s="38"/>
      <c r="G21" s="38"/>
      <c r="H21" s="38"/>
      <c r="I21" s="133" t="s">
        <v>30</v>
      </c>
      <c r="J21" s="137" t="s">
        <v>20</v>
      </c>
      <c r="K21" s="38"/>
      <c r="L21" s="38"/>
      <c r="M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3" t="s">
        <v>37</v>
      </c>
      <c r="E23" s="38"/>
      <c r="F23" s="38"/>
      <c r="G23" s="38"/>
      <c r="H23" s="38"/>
      <c r="I23" s="133" t="s">
        <v>27</v>
      </c>
      <c r="J23" s="137" t="s">
        <v>34</v>
      </c>
      <c r="K23" s="38"/>
      <c r="L23" s="38"/>
      <c r="M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7" t="s">
        <v>98</v>
      </c>
      <c r="F24" s="38"/>
      <c r="G24" s="38"/>
      <c r="H24" s="38"/>
      <c r="I24" s="133" t="s">
        <v>30</v>
      </c>
      <c r="J24" s="137" t="s">
        <v>20</v>
      </c>
      <c r="K24" s="38"/>
      <c r="L24" s="38"/>
      <c r="M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3" t="s">
        <v>38</v>
      </c>
      <c r="E26" s="38"/>
      <c r="F26" s="38"/>
      <c r="G26" s="38"/>
      <c r="H26" s="38"/>
      <c r="I26" s="38"/>
      <c r="J26" s="38"/>
      <c r="K26" s="38"/>
      <c r="L26" s="38"/>
      <c r="M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43"/>
      <c r="M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33" t="s">
        <v>99</v>
      </c>
      <c r="F30" s="38"/>
      <c r="G30" s="38"/>
      <c r="H30" s="38"/>
      <c r="I30" s="38"/>
      <c r="J30" s="38"/>
      <c r="K30" s="144">
        <f>I61</f>
        <v>0</v>
      </c>
      <c r="L30" s="38"/>
      <c r="M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33" t="s">
        <v>100</v>
      </c>
      <c r="F31" s="38"/>
      <c r="G31" s="38"/>
      <c r="H31" s="38"/>
      <c r="I31" s="38"/>
      <c r="J31" s="38"/>
      <c r="K31" s="144">
        <f>J61</f>
        <v>0</v>
      </c>
      <c r="L31" s="38"/>
      <c r="M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5" t="s">
        <v>40</v>
      </c>
      <c r="E32" s="38"/>
      <c r="F32" s="38"/>
      <c r="G32" s="38"/>
      <c r="H32" s="38"/>
      <c r="I32" s="38"/>
      <c r="J32" s="38"/>
      <c r="K32" s="146">
        <f>ROUND(K83, 2)</f>
        <v>0</v>
      </c>
      <c r="L32" s="38"/>
      <c r="M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3"/>
      <c r="E33" s="143"/>
      <c r="F33" s="143"/>
      <c r="G33" s="143"/>
      <c r="H33" s="143"/>
      <c r="I33" s="143"/>
      <c r="J33" s="143"/>
      <c r="K33" s="143"/>
      <c r="L33" s="143"/>
      <c r="M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47" t="s">
        <v>42</v>
      </c>
      <c r="G34" s="38"/>
      <c r="H34" s="38"/>
      <c r="I34" s="147" t="s">
        <v>41</v>
      </c>
      <c r="J34" s="38"/>
      <c r="K34" s="147" t="s">
        <v>43</v>
      </c>
      <c r="L34" s="38"/>
      <c r="M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8" t="s">
        <v>44</v>
      </c>
      <c r="E35" s="133" t="s">
        <v>45</v>
      </c>
      <c r="F35" s="144">
        <f>ROUND((SUM(BE83:BE112)),  2)</f>
        <v>0</v>
      </c>
      <c r="G35" s="38"/>
      <c r="H35" s="38"/>
      <c r="I35" s="149">
        <v>0.20999999999999999</v>
      </c>
      <c r="J35" s="38"/>
      <c r="K35" s="144">
        <f>ROUND(((SUM(BE83:BE112))*I35),  2)</f>
        <v>0</v>
      </c>
      <c r="L35" s="38"/>
      <c r="M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3" t="s">
        <v>46</v>
      </c>
      <c r="F36" s="144">
        <f>ROUND((SUM(BF83:BF112)),  2)</f>
        <v>0</v>
      </c>
      <c r="G36" s="38"/>
      <c r="H36" s="38"/>
      <c r="I36" s="149">
        <v>0.12</v>
      </c>
      <c r="J36" s="38"/>
      <c r="K36" s="144">
        <f>ROUND(((SUM(BF83:BF112))*I36),  2)</f>
        <v>0</v>
      </c>
      <c r="L36" s="38"/>
      <c r="M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47</v>
      </c>
      <c r="F37" s="144">
        <f>ROUND((SUM(BG83:BG112)),  2)</f>
        <v>0</v>
      </c>
      <c r="G37" s="38"/>
      <c r="H37" s="38"/>
      <c r="I37" s="149">
        <v>0.20999999999999999</v>
      </c>
      <c r="J37" s="38"/>
      <c r="K37" s="144">
        <f>0</f>
        <v>0</v>
      </c>
      <c r="L37" s="38"/>
      <c r="M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3" t="s">
        <v>48</v>
      </c>
      <c r="F38" s="144">
        <f>ROUND((SUM(BH83:BH112)),  2)</f>
        <v>0</v>
      </c>
      <c r="G38" s="38"/>
      <c r="H38" s="38"/>
      <c r="I38" s="149">
        <v>0.12</v>
      </c>
      <c r="J38" s="38"/>
      <c r="K38" s="144">
        <f>0</f>
        <v>0</v>
      </c>
      <c r="L38" s="38"/>
      <c r="M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3" t="s">
        <v>49</v>
      </c>
      <c r="F39" s="144">
        <f>ROUND((SUM(BI83:BI112)),  2)</f>
        <v>0</v>
      </c>
      <c r="G39" s="38"/>
      <c r="H39" s="38"/>
      <c r="I39" s="149">
        <v>0</v>
      </c>
      <c r="J39" s="38"/>
      <c r="K39" s="144">
        <f>0</f>
        <v>0</v>
      </c>
      <c r="L39" s="38"/>
      <c r="M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0"/>
      <c r="D41" s="151" t="s">
        <v>50</v>
      </c>
      <c r="E41" s="152"/>
      <c r="F41" s="152"/>
      <c r="G41" s="153" t="s">
        <v>51</v>
      </c>
      <c r="H41" s="154" t="s">
        <v>52</v>
      </c>
      <c r="I41" s="152"/>
      <c r="J41" s="152"/>
      <c r="K41" s="155">
        <f>SUM(K32:K39)</f>
        <v>0</v>
      </c>
      <c r="L41" s="156"/>
      <c r="M41" s="13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3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59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101</v>
      </c>
      <c r="D47" s="40"/>
      <c r="E47" s="40"/>
      <c r="F47" s="40"/>
      <c r="G47" s="40"/>
      <c r="H47" s="40"/>
      <c r="I47" s="40"/>
      <c r="J47" s="40"/>
      <c r="K47" s="40"/>
      <c r="L47" s="40"/>
      <c r="M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17</v>
      </c>
      <c r="D49" s="40"/>
      <c r="E49" s="40"/>
      <c r="F49" s="40"/>
      <c r="G49" s="40"/>
      <c r="H49" s="40"/>
      <c r="I49" s="40"/>
      <c r="J49" s="40"/>
      <c r="K49" s="40"/>
      <c r="L49" s="40"/>
      <c r="M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1" t="str">
        <f>E7</f>
        <v>Polní cesta VPC 8R a DPC 22 v k. ú. Kostelní - NP</v>
      </c>
      <c r="F50" s="32"/>
      <c r="G50" s="32"/>
      <c r="H50" s="32"/>
      <c r="I50" s="40"/>
      <c r="J50" s="40"/>
      <c r="K50" s="40"/>
      <c r="L50" s="40"/>
      <c r="M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94</v>
      </c>
      <c r="D51" s="40"/>
      <c r="E51" s="40"/>
      <c r="F51" s="40"/>
      <c r="G51" s="40"/>
      <c r="H51" s="40"/>
      <c r="I51" s="40"/>
      <c r="J51" s="40"/>
      <c r="K51" s="40"/>
      <c r="L51" s="40"/>
      <c r="M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69" t="str">
        <f>E9</f>
        <v>SO 801.3 - Následná péče o výsadbu - 3. rok</v>
      </c>
      <c r="F52" s="40"/>
      <c r="G52" s="40"/>
      <c r="H52" s="40"/>
      <c r="I52" s="40"/>
      <c r="J52" s="40"/>
      <c r="K52" s="40"/>
      <c r="L52" s="40"/>
      <c r="M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2" customHeight="1">
      <c r="A54" s="38"/>
      <c r="B54" s="39"/>
      <c r="C54" s="32" t="s">
        <v>22</v>
      </c>
      <c r="D54" s="40"/>
      <c r="E54" s="40"/>
      <c r="F54" s="27" t="str">
        <f>F12</f>
        <v>k. ú. Mrázov</v>
      </c>
      <c r="G54" s="40"/>
      <c r="H54" s="40"/>
      <c r="I54" s="32" t="s">
        <v>24</v>
      </c>
      <c r="J54" s="72" t="str">
        <f>IF(J12="","",J12)</f>
        <v>31.1.2024</v>
      </c>
      <c r="K54" s="40"/>
      <c r="L54" s="40"/>
      <c r="M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40.05" customHeight="1">
      <c r="A56" s="38"/>
      <c r="B56" s="39"/>
      <c r="C56" s="32" t="s">
        <v>26</v>
      </c>
      <c r="D56" s="40"/>
      <c r="E56" s="40"/>
      <c r="F56" s="27" t="str">
        <f>E15</f>
        <v xml:space="preserve">ČR – SPÚ, KPÚ Pobočka Cheb, Chebská 48/73, 360 06 </v>
      </c>
      <c r="G56" s="40"/>
      <c r="H56" s="40"/>
      <c r="I56" s="32" t="s">
        <v>33</v>
      </c>
      <c r="J56" s="36" t="str">
        <f>E21</f>
        <v>GEOREAL spol. s r.o., Hálkova 12, 301 00 Plzeň</v>
      </c>
      <c r="K56" s="40"/>
      <c r="L56" s="40"/>
      <c r="M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40.05" customHeight="1">
      <c r="A57" s="38"/>
      <c r="B57" s="39"/>
      <c r="C57" s="32" t="s">
        <v>31</v>
      </c>
      <c r="D57" s="40"/>
      <c r="E57" s="40"/>
      <c r="F57" s="27" t="str">
        <f>IF(E18="","",E18)</f>
        <v>Vyplň údaj</v>
      </c>
      <c r="G57" s="40"/>
      <c r="H57" s="40"/>
      <c r="I57" s="32" t="s">
        <v>37</v>
      </c>
      <c r="J57" s="36" t="str">
        <f>E24</f>
        <v>GEOREAL spol. s r.o., Hálkova 12, 301 00 Plzeň</v>
      </c>
      <c r="K57" s="40"/>
      <c r="L57" s="40"/>
      <c r="M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9.28" customHeight="1">
      <c r="A59" s="38"/>
      <c r="B59" s="39"/>
      <c r="C59" s="162" t="s">
        <v>102</v>
      </c>
      <c r="D59" s="163"/>
      <c r="E59" s="163"/>
      <c r="F59" s="163"/>
      <c r="G59" s="163"/>
      <c r="H59" s="163"/>
      <c r="I59" s="164" t="s">
        <v>103</v>
      </c>
      <c r="J59" s="164" t="s">
        <v>104</v>
      </c>
      <c r="K59" s="164" t="s">
        <v>105</v>
      </c>
      <c r="L59" s="163"/>
      <c r="M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13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2.8" customHeight="1">
      <c r="A61" s="38"/>
      <c r="B61" s="39"/>
      <c r="C61" s="165" t="s">
        <v>74</v>
      </c>
      <c r="D61" s="40"/>
      <c r="E61" s="40"/>
      <c r="F61" s="40"/>
      <c r="G61" s="40"/>
      <c r="H61" s="40"/>
      <c r="I61" s="102">
        <f>Q83</f>
        <v>0</v>
      </c>
      <c r="J61" s="102">
        <f>R83</f>
        <v>0</v>
      </c>
      <c r="K61" s="102">
        <f>K83</f>
        <v>0</v>
      </c>
      <c r="L61" s="40"/>
      <c r="M61" s="13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U61" s="17" t="s">
        <v>106</v>
      </c>
    </row>
    <row r="62" s="9" customFormat="1" ht="24.96" customHeight="1">
      <c r="A62" s="9"/>
      <c r="B62" s="166"/>
      <c r="C62" s="167"/>
      <c r="D62" s="168" t="s">
        <v>107</v>
      </c>
      <c r="E62" s="169"/>
      <c r="F62" s="169"/>
      <c r="G62" s="169"/>
      <c r="H62" s="169"/>
      <c r="I62" s="170">
        <f>Q84</f>
        <v>0</v>
      </c>
      <c r="J62" s="170">
        <f>R84</f>
        <v>0</v>
      </c>
      <c r="K62" s="170">
        <f>K84</f>
        <v>0</v>
      </c>
      <c r="L62" s="167"/>
      <c r="M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6">
        <f>Q85</f>
        <v>0</v>
      </c>
      <c r="J63" s="176">
        <f>R85</f>
        <v>0</v>
      </c>
      <c r="K63" s="176">
        <f>K85</f>
        <v>0</v>
      </c>
      <c r="L63" s="173"/>
      <c r="M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40"/>
      <c r="E70" s="40"/>
      <c r="F70" s="40"/>
      <c r="G70" s="40"/>
      <c r="H70" s="40"/>
      <c r="I70" s="40"/>
      <c r="J70" s="40"/>
      <c r="K70" s="40"/>
      <c r="L70" s="40"/>
      <c r="M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17</v>
      </c>
      <c r="D72" s="40"/>
      <c r="E72" s="40"/>
      <c r="F72" s="40"/>
      <c r="G72" s="40"/>
      <c r="H72" s="40"/>
      <c r="I72" s="40"/>
      <c r="J72" s="40"/>
      <c r="K72" s="40"/>
      <c r="L72" s="40"/>
      <c r="M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1" t="str">
        <f>E7</f>
        <v>Polní cesta VPC 8R a DPC 22 v k. ú. Kostelní - NP</v>
      </c>
      <c r="F73" s="32"/>
      <c r="G73" s="32"/>
      <c r="H73" s="32"/>
      <c r="I73" s="40"/>
      <c r="J73" s="40"/>
      <c r="K73" s="40"/>
      <c r="L73" s="40"/>
      <c r="M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40"/>
      <c r="M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801.3 - Následná péče o výsadbu - 3. rok</v>
      </c>
      <c r="F75" s="40"/>
      <c r="G75" s="40"/>
      <c r="H75" s="40"/>
      <c r="I75" s="40"/>
      <c r="J75" s="40"/>
      <c r="K75" s="40"/>
      <c r="L75" s="40"/>
      <c r="M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</v>
      </c>
      <c r="D77" s="40"/>
      <c r="E77" s="40"/>
      <c r="F77" s="27" t="str">
        <f>F12</f>
        <v>k. ú. Mrázov</v>
      </c>
      <c r="G77" s="40"/>
      <c r="H77" s="40"/>
      <c r="I77" s="32" t="s">
        <v>24</v>
      </c>
      <c r="J77" s="72" t="str">
        <f>IF(J12="","",J12)</f>
        <v>31.1.2024</v>
      </c>
      <c r="K77" s="40"/>
      <c r="L77" s="40"/>
      <c r="M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40.05" customHeight="1">
      <c r="A79" s="38"/>
      <c r="B79" s="39"/>
      <c r="C79" s="32" t="s">
        <v>26</v>
      </c>
      <c r="D79" s="40"/>
      <c r="E79" s="40"/>
      <c r="F79" s="27" t="str">
        <f>E15</f>
        <v xml:space="preserve">ČR – SPÚ, KPÚ Pobočka Cheb, Chebská 48/73, 360 06 </v>
      </c>
      <c r="G79" s="40"/>
      <c r="H79" s="40"/>
      <c r="I79" s="32" t="s">
        <v>33</v>
      </c>
      <c r="J79" s="36" t="str">
        <f>E21</f>
        <v>GEOREAL spol. s r.o., Hálkova 12, 301 00 Plzeň</v>
      </c>
      <c r="K79" s="40"/>
      <c r="L79" s="40"/>
      <c r="M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40.0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37</v>
      </c>
      <c r="J80" s="36" t="str">
        <f>E24</f>
        <v>GEOREAL spol. s r.o., Hálkova 12, 301 00 Plzeň</v>
      </c>
      <c r="K80" s="40"/>
      <c r="L80" s="40"/>
      <c r="M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8"/>
      <c r="B82" s="179"/>
      <c r="C82" s="180" t="s">
        <v>110</v>
      </c>
      <c r="D82" s="181" t="s">
        <v>59</v>
      </c>
      <c r="E82" s="181" t="s">
        <v>55</v>
      </c>
      <c r="F82" s="181" t="s">
        <v>56</v>
      </c>
      <c r="G82" s="181" t="s">
        <v>111</v>
      </c>
      <c r="H82" s="181" t="s">
        <v>112</v>
      </c>
      <c r="I82" s="181" t="s">
        <v>113</v>
      </c>
      <c r="J82" s="181" t="s">
        <v>114</v>
      </c>
      <c r="K82" s="181" t="s">
        <v>105</v>
      </c>
      <c r="L82" s="182" t="s">
        <v>115</v>
      </c>
      <c r="M82" s="183"/>
      <c r="N82" s="92" t="s">
        <v>20</v>
      </c>
      <c r="O82" s="93" t="s">
        <v>44</v>
      </c>
      <c r="P82" s="93" t="s">
        <v>116</v>
      </c>
      <c r="Q82" s="93" t="s">
        <v>117</v>
      </c>
      <c r="R82" s="93" t="s">
        <v>118</v>
      </c>
      <c r="S82" s="93" t="s">
        <v>119</v>
      </c>
      <c r="T82" s="93" t="s">
        <v>120</v>
      </c>
      <c r="U82" s="93" t="s">
        <v>121</v>
      </c>
      <c r="V82" s="93" t="s">
        <v>122</v>
      </c>
      <c r="W82" s="93" t="s">
        <v>123</v>
      </c>
      <c r="X82" s="94" t="s">
        <v>124</v>
      </c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8"/>
      <c r="B83" s="39"/>
      <c r="C83" s="99" t="s">
        <v>125</v>
      </c>
      <c r="D83" s="40"/>
      <c r="E83" s="40"/>
      <c r="F83" s="40"/>
      <c r="G83" s="40"/>
      <c r="H83" s="40"/>
      <c r="I83" s="40"/>
      <c r="J83" s="40"/>
      <c r="K83" s="184">
        <f>BK83</f>
        <v>0</v>
      </c>
      <c r="L83" s="40"/>
      <c r="M83" s="44"/>
      <c r="N83" s="95"/>
      <c r="O83" s="185"/>
      <c r="P83" s="96"/>
      <c r="Q83" s="186">
        <f>Q84</f>
        <v>0</v>
      </c>
      <c r="R83" s="186">
        <f>R84</f>
        <v>0</v>
      </c>
      <c r="S83" s="96"/>
      <c r="T83" s="187">
        <f>T84</f>
        <v>0</v>
      </c>
      <c r="U83" s="96"/>
      <c r="V83" s="187">
        <f>V84</f>
        <v>0.00048000000000000001</v>
      </c>
      <c r="W83" s="96"/>
      <c r="X83" s="188">
        <f>X84</f>
        <v>0</v>
      </c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106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126</v>
      </c>
      <c r="F84" s="193" t="s">
        <v>127</v>
      </c>
      <c r="G84" s="191"/>
      <c r="H84" s="191"/>
      <c r="I84" s="194"/>
      <c r="J84" s="194"/>
      <c r="K84" s="195">
        <f>BK84</f>
        <v>0</v>
      </c>
      <c r="L84" s="191"/>
      <c r="M84" s="196"/>
      <c r="N84" s="197"/>
      <c r="O84" s="198"/>
      <c r="P84" s="198"/>
      <c r="Q84" s="199">
        <f>Q85</f>
        <v>0</v>
      </c>
      <c r="R84" s="199">
        <f>R85</f>
        <v>0</v>
      </c>
      <c r="S84" s="198"/>
      <c r="T84" s="200">
        <f>T85</f>
        <v>0</v>
      </c>
      <c r="U84" s="198"/>
      <c r="V84" s="200">
        <f>V85</f>
        <v>0.00048000000000000001</v>
      </c>
      <c r="W84" s="198"/>
      <c r="X84" s="201">
        <f>X85</f>
        <v>0</v>
      </c>
      <c r="Y84" s="12"/>
      <c r="Z84" s="12"/>
      <c r="AA84" s="12"/>
      <c r="AB84" s="12"/>
      <c r="AC84" s="12"/>
      <c r="AD84" s="12"/>
      <c r="AE84" s="12"/>
      <c r="AR84" s="202" t="s">
        <v>84</v>
      </c>
      <c r="AT84" s="203" t="s">
        <v>75</v>
      </c>
      <c r="AU84" s="203" t="s">
        <v>76</v>
      </c>
      <c r="AY84" s="202" t="s">
        <v>128</v>
      </c>
      <c r="BK84" s="204">
        <f>BK85</f>
        <v>0</v>
      </c>
    </row>
    <row r="85" s="12" customFormat="1" ht="22.8" customHeight="1">
      <c r="A85" s="12"/>
      <c r="B85" s="190"/>
      <c r="C85" s="191"/>
      <c r="D85" s="192" t="s">
        <v>75</v>
      </c>
      <c r="E85" s="205" t="s">
        <v>84</v>
      </c>
      <c r="F85" s="205" t="s">
        <v>129</v>
      </c>
      <c r="G85" s="191"/>
      <c r="H85" s="191"/>
      <c r="I85" s="194"/>
      <c r="J85" s="194"/>
      <c r="K85" s="206">
        <f>BK85</f>
        <v>0</v>
      </c>
      <c r="L85" s="191"/>
      <c r="M85" s="196"/>
      <c r="N85" s="197"/>
      <c r="O85" s="198"/>
      <c r="P85" s="198"/>
      <c r="Q85" s="199">
        <f>SUM(Q86:Q112)</f>
        <v>0</v>
      </c>
      <c r="R85" s="199">
        <f>SUM(R86:R112)</f>
        <v>0</v>
      </c>
      <c r="S85" s="198"/>
      <c r="T85" s="200">
        <f>SUM(T86:T112)</f>
        <v>0</v>
      </c>
      <c r="U85" s="198"/>
      <c r="V85" s="200">
        <f>SUM(V86:V112)</f>
        <v>0.00048000000000000001</v>
      </c>
      <c r="W85" s="198"/>
      <c r="X85" s="201">
        <f>SUM(X86:X112)</f>
        <v>0</v>
      </c>
      <c r="Y85" s="12"/>
      <c r="Z85" s="12"/>
      <c r="AA85" s="12"/>
      <c r="AB85" s="12"/>
      <c r="AC85" s="12"/>
      <c r="AD85" s="12"/>
      <c r="AE85" s="12"/>
      <c r="AR85" s="202" t="s">
        <v>84</v>
      </c>
      <c r="AT85" s="203" t="s">
        <v>75</v>
      </c>
      <c r="AU85" s="203" t="s">
        <v>84</v>
      </c>
      <c r="AY85" s="202" t="s">
        <v>128</v>
      </c>
      <c r="BK85" s="204">
        <f>SUM(BK86:BK112)</f>
        <v>0</v>
      </c>
    </row>
    <row r="86" s="2" customFormat="1">
      <c r="A86" s="38"/>
      <c r="B86" s="39"/>
      <c r="C86" s="207" t="s">
        <v>84</v>
      </c>
      <c r="D86" s="207" t="s">
        <v>130</v>
      </c>
      <c r="E86" s="208" t="s">
        <v>131</v>
      </c>
      <c r="F86" s="209" t="s">
        <v>132</v>
      </c>
      <c r="G86" s="210" t="s">
        <v>133</v>
      </c>
      <c r="H86" s="211">
        <v>1250</v>
      </c>
      <c r="I86" s="212"/>
      <c r="J86" s="212"/>
      <c r="K86" s="213">
        <f>ROUND(P86*H86,2)</f>
        <v>0</v>
      </c>
      <c r="L86" s="209" t="s">
        <v>134</v>
      </c>
      <c r="M86" s="44"/>
      <c r="N86" s="214" t="s">
        <v>20</v>
      </c>
      <c r="O86" s="215" t="s">
        <v>45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4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8"/>
      <c r="Z86" s="38"/>
      <c r="AA86" s="38"/>
      <c r="AB86" s="38"/>
      <c r="AC86" s="38"/>
      <c r="AD86" s="38"/>
      <c r="AE86" s="38"/>
      <c r="AR86" s="219" t="s">
        <v>135</v>
      </c>
      <c r="AT86" s="219" t="s">
        <v>130</v>
      </c>
      <c r="AU86" s="219" t="s">
        <v>86</v>
      </c>
      <c r="AY86" s="17" t="s">
        <v>128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7" t="s">
        <v>84</v>
      </c>
      <c r="BK86" s="220">
        <f>ROUND(P86*H86,2)</f>
        <v>0</v>
      </c>
      <c r="BL86" s="17" t="s">
        <v>135</v>
      </c>
      <c r="BM86" s="219" t="s">
        <v>187</v>
      </c>
    </row>
    <row r="87" s="2" customFormat="1">
      <c r="A87" s="38"/>
      <c r="B87" s="39"/>
      <c r="C87" s="40"/>
      <c r="D87" s="221" t="s">
        <v>137</v>
      </c>
      <c r="E87" s="40"/>
      <c r="F87" s="222" t="s">
        <v>138</v>
      </c>
      <c r="G87" s="40"/>
      <c r="H87" s="40"/>
      <c r="I87" s="223"/>
      <c r="J87" s="223"/>
      <c r="K87" s="40"/>
      <c r="L87" s="40"/>
      <c r="M87" s="44"/>
      <c r="N87" s="224"/>
      <c r="O87" s="225"/>
      <c r="P87" s="84"/>
      <c r="Q87" s="84"/>
      <c r="R87" s="84"/>
      <c r="S87" s="84"/>
      <c r="T87" s="84"/>
      <c r="U87" s="84"/>
      <c r="V87" s="84"/>
      <c r="W87" s="84"/>
      <c r="X87" s="85"/>
      <c r="Y87" s="38"/>
      <c r="Z87" s="38"/>
      <c r="AA87" s="38"/>
      <c r="AB87" s="38"/>
      <c r="AC87" s="38"/>
      <c r="AD87" s="38"/>
      <c r="AE87" s="38"/>
      <c r="AT87" s="17" t="s">
        <v>137</v>
      </c>
      <c r="AU87" s="17" t="s">
        <v>86</v>
      </c>
    </row>
    <row r="88" s="2" customFormat="1">
      <c r="A88" s="38"/>
      <c r="B88" s="39"/>
      <c r="C88" s="40"/>
      <c r="D88" s="226" t="s">
        <v>139</v>
      </c>
      <c r="E88" s="40"/>
      <c r="F88" s="227" t="s">
        <v>140</v>
      </c>
      <c r="G88" s="40"/>
      <c r="H88" s="40"/>
      <c r="I88" s="223"/>
      <c r="J88" s="223"/>
      <c r="K88" s="40"/>
      <c r="L88" s="40"/>
      <c r="M88" s="44"/>
      <c r="N88" s="224"/>
      <c r="O88" s="225"/>
      <c r="P88" s="84"/>
      <c r="Q88" s="84"/>
      <c r="R88" s="84"/>
      <c r="S88" s="84"/>
      <c r="T88" s="84"/>
      <c r="U88" s="84"/>
      <c r="V88" s="84"/>
      <c r="W88" s="84"/>
      <c r="X88" s="85"/>
      <c r="Y88" s="38"/>
      <c r="Z88" s="38"/>
      <c r="AA88" s="38"/>
      <c r="AB88" s="38"/>
      <c r="AC88" s="38"/>
      <c r="AD88" s="38"/>
      <c r="AE88" s="38"/>
      <c r="AT88" s="17" t="s">
        <v>139</v>
      </c>
      <c r="AU88" s="17" t="s">
        <v>86</v>
      </c>
    </row>
    <row r="89" s="2" customFormat="1" ht="24.15" customHeight="1">
      <c r="A89" s="38"/>
      <c r="B89" s="39"/>
      <c r="C89" s="207" t="s">
        <v>86</v>
      </c>
      <c r="D89" s="207" t="s">
        <v>130</v>
      </c>
      <c r="E89" s="208" t="s">
        <v>188</v>
      </c>
      <c r="F89" s="209" t="s">
        <v>189</v>
      </c>
      <c r="G89" s="210" t="s">
        <v>152</v>
      </c>
      <c r="H89" s="211">
        <v>24</v>
      </c>
      <c r="I89" s="212"/>
      <c r="J89" s="212"/>
      <c r="K89" s="213">
        <f>ROUND(P89*H89,2)</f>
        <v>0</v>
      </c>
      <c r="L89" s="209" t="s">
        <v>134</v>
      </c>
      <c r="M89" s="44"/>
      <c r="N89" s="214" t="s">
        <v>20</v>
      </c>
      <c r="O89" s="215" t="s">
        <v>45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4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8"/>
      <c r="Z89" s="38"/>
      <c r="AA89" s="38"/>
      <c r="AB89" s="38"/>
      <c r="AC89" s="38"/>
      <c r="AD89" s="38"/>
      <c r="AE89" s="38"/>
      <c r="AR89" s="219" t="s">
        <v>135</v>
      </c>
      <c r="AT89" s="219" t="s">
        <v>130</v>
      </c>
      <c r="AU89" s="219" t="s">
        <v>86</v>
      </c>
      <c r="AY89" s="17" t="s">
        <v>128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7" t="s">
        <v>84</v>
      </c>
      <c r="BK89" s="220">
        <f>ROUND(P89*H89,2)</f>
        <v>0</v>
      </c>
      <c r="BL89" s="17" t="s">
        <v>135</v>
      </c>
      <c r="BM89" s="219" t="s">
        <v>190</v>
      </c>
    </row>
    <row r="90" s="2" customFormat="1">
      <c r="A90" s="38"/>
      <c r="B90" s="39"/>
      <c r="C90" s="40"/>
      <c r="D90" s="221" t="s">
        <v>137</v>
      </c>
      <c r="E90" s="40"/>
      <c r="F90" s="222" t="s">
        <v>191</v>
      </c>
      <c r="G90" s="40"/>
      <c r="H90" s="40"/>
      <c r="I90" s="223"/>
      <c r="J90" s="223"/>
      <c r="K90" s="40"/>
      <c r="L90" s="40"/>
      <c r="M90" s="44"/>
      <c r="N90" s="224"/>
      <c r="O90" s="225"/>
      <c r="P90" s="84"/>
      <c r="Q90" s="84"/>
      <c r="R90" s="84"/>
      <c r="S90" s="84"/>
      <c r="T90" s="84"/>
      <c r="U90" s="84"/>
      <c r="V90" s="84"/>
      <c r="W90" s="84"/>
      <c r="X90" s="85"/>
      <c r="Y90" s="38"/>
      <c r="Z90" s="38"/>
      <c r="AA90" s="38"/>
      <c r="AB90" s="38"/>
      <c r="AC90" s="38"/>
      <c r="AD90" s="38"/>
      <c r="AE90" s="38"/>
      <c r="AT90" s="17" t="s">
        <v>137</v>
      </c>
      <c r="AU90" s="17" t="s">
        <v>86</v>
      </c>
    </row>
    <row r="91" s="2" customFormat="1">
      <c r="A91" s="38"/>
      <c r="B91" s="39"/>
      <c r="C91" s="40"/>
      <c r="D91" s="226" t="s">
        <v>139</v>
      </c>
      <c r="E91" s="40"/>
      <c r="F91" s="227" t="s">
        <v>192</v>
      </c>
      <c r="G91" s="40"/>
      <c r="H91" s="40"/>
      <c r="I91" s="223"/>
      <c r="J91" s="223"/>
      <c r="K91" s="40"/>
      <c r="L91" s="40"/>
      <c r="M91" s="44"/>
      <c r="N91" s="224"/>
      <c r="O91" s="225"/>
      <c r="P91" s="84"/>
      <c r="Q91" s="84"/>
      <c r="R91" s="84"/>
      <c r="S91" s="84"/>
      <c r="T91" s="84"/>
      <c r="U91" s="84"/>
      <c r="V91" s="84"/>
      <c r="W91" s="84"/>
      <c r="X91" s="85"/>
      <c r="Y91" s="38"/>
      <c r="Z91" s="38"/>
      <c r="AA91" s="38"/>
      <c r="AB91" s="38"/>
      <c r="AC91" s="38"/>
      <c r="AD91" s="38"/>
      <c r="AE91" s="38"/>
      <c r="AT91" s="17" t="s">
        <v>139</v>
      </c>
      <c r="AU91" s="17" t="s">
        <v>86</v>
      </c>
    </row>
    <row r="92" s="2" customFormat="1" ht="24.15" customHeight="1">
      <c r="A92" s="38"/>
      <c r="B92" s="39"/>
      <c r="C92" s="207" t="s">
        <v>149</v>
      </c>
      <c r="D92" s="207" t="s">
        <v>130</v>
      </c>
      <c r="E92" s="208" t="s">
        <v>141</v>
      </c>
      <c r="F92" s="209" t="s">
        <v>142</v>
      </c>
      <c r="G92" s="210" t="s">
        <v>143</v>
      </c>
      <c r="H92" s="211">
        <v>0.27100000000000002</v>
      </c>
      <c r="I92" s="212"/>
      <c r="J92" s="212"/>
      <c r="K92" s="213">
        <f>ROUND(P92*H92,2)</f>
        <v>0</v>
      </c>
      <c r="L92" s="209" t="s">
        <v>134</v>
      </c>
      <c r="M92" s="44"/>
      <c r="N92" s="214" t="s">
        <v>20</v>
      </c>
      <c r="O92" s="215" t="s">
        <v>45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4"/>
      <c r="T92" s="217">
        <f>S92*H92</f>
        <v>0</v>
      </c>
      <c r="U92" s="217">
        <v>0</v>
      </c>
      <c r="V92" s="217">
        <f>U92*H92</f>
        <v>0</v>
      </c>
      <c r="W92" s="217">
        <v>0</v>
      </c>
      <c r="X92" s="218">
        <f>W92*H92</f>
        <v>0</v>
      </c>
      <c r="Y92" s="38"/>
      <c r="Z92" s="38"/>
      <c r="AA92" s="38"/>
      <c r="AB92" s="38"/>
      <c r="AC92" s="38"/>
      <c r="AD92" s="38"/>
      <c r="AE92" s="38"/>
      <c r="AR92" s="219" t="s">
        <v>135</v>
      </c>
      <c r="AT92" s="219" t="s">
        <v>130</v>
      </c>
      <c r="AU92" s="219" t="s">
        <v>86</v>
      </c>
      <c r="AY92" s="17" t="s">
        <v>128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7" t="s">
        <v>84</v>
      </c>
      <c r="BK92" s="220">
        <f>ROUND(P92*H92,2)</f>
        <v>0</v>
      </c>
      <c r="BL92" s="17" t="s">
        <v>135</v>
      </c>
      <c r="BM92" s="219" t="s">
        <v>193</v>
      </c>
    </row>
    <row r="93" s="2" customFormat="1">
      <c r="A93" s="38"/>
      <c r="B93" s="39"/>
      <c r="C93" s="40"/>
      <c r="D93" s="221" t="s">
        <v>137</v>
      </c>
      <c r="E93" s="40"/>
      <c r="F93" s="222" t="s">
        <v>145</v>
      </c>
      <c r="G93" s="40"/>
      <c r="H93" s="40"/>
      <c r="I93" s="223"/>
      <c r="J93" s="223"/>
      <c r="K93" s="40"/>
      <c r="L93" s="40"/>
      <c r="M93" s="44"/>
      <c r="N93" s="224"/>
      <c r="O93" s="225"/>
      <c r="P93" s="84"/>
      <c r="Q93" s="84"/>
      <c r="R93" s="84"/>
      <c r="S93" s="84"/>
      <c r="T93" s="84"/>
      <c r="U93" s="84"/>
      <c r="V93" s="84"/>
      <c r="W93" s="84"/>
      <c r="X93" s="85"/>
      <c r="Y93" s="38"/>
      <c r="Z93" s="38"/>
      <c r="AA93" s="38"/>
      <c r="AB93" s="38"/>
      <c r="AC93" s="38"/>
      <c r="AD93" s="38"/>
      <c r="AE93" s="38"/>
      <c r="AT93" s="17" t="s">
        <v>137</v>
      </c>
      <c r="AU93" s="17" t="s">
        <v>86</v>
      </c>
    </row>
    <row r="94" s="2" customFormat="1">
      <c r="A94" s="38"/>
      <c r="B94" s="39"/>
      <c r="C94" s="40"/>
      <c r="D94" s="226" t="s">
        <v>139</v>
      </c>
      <c r="E94" s="40"/>
      <c r="F94" s="227" t="s">
        <v>146</v>
      </c>
      <c r="G94" s="40"/>
      <c r="H94" s="40"/>
      <c r="I94" s="223"/>
      <c r="J94" s="223"/>
      <c r="K94" s="40"/>
      <c r="L94" s="40"/>
      <c r="M94" s="44"/>
      <c r="N94" s="224"/>
      <c r="O94" s="225"/>
      <c r="P94" s="84"/>
      <c r="Q94" s="84"/>
      <c r="R94" s="84"/>
      <c r="S94" s="84"/>
      <c r="T94" s="84"/>
      <c r="U94" s="84"/>
      <c r="V94" s="84"/>
      <c r="W94" s="84"/>
      <c r="X94" s="85"/>
      <c r="Y94" s="38"/>
      <c r="Z94" s="38"/>
      <c r="AA94" s="38"/>
      <c r="AB94" s="38"/>
      <c r="AC94" s="38"/>
      <c r="AD94" s="38"/>
      <c r="AE94" s="38"/>
      <c r="AT94" s="17" t="s">
        <v>139</v>
      </c>
      <c r="AU94" s="17" t="s">
        <v>86</v>
      </c>
    </row>
    <row r="95" s="13" customFormat="1">
      <c r="A95" s="13"/>
      <c r="B95" s="228"/>
      <c r="C95" s="229"/>
      <c r="D95" s="221" t="s">
        <v>147</v>
      </c>
      <c r="E95" s="230" t="s">
        <v>20</v>
      </c>
      <c r="F95" s="231" t="s">
        <v>148</v>
      </c>
      <c r="G95" s="229"/>
      <c r="H95" s="232">
        <v>0.27100000000000002</v>
      </c>
      <c r="I95" s="233"/>
      <c r="J95" s="233"/>
      <c r="K95" s="229"/>
      <c r="L95" s="229"/>
      <c r="M95" s="234"/>
      <c r="N95" s="235"/>
      <c r="O95" s="236"/>
      <c r="P95" s="236"/>
      <c r="Q95" s="236"/>
      <c r="R95" s="236"/>
      <c r="S95" s="236"/>
      <c r="T95" s="236"/>
      <c r="U95" s="236"/>
      <c r="V95" s="236"/>
      <c r="W95" s="236"/>
      <c r="X95" s="237"/>
      <c r="Y95" s="13"/>
      <c r="Z95" s="13"/>
      <c r="AA95" s="13"/>
      <c r="AB95" s="13"/>
      <c r="AC95" s="13"/>
      <c r="AD95" s="13"/>
      <c r="AE95" s="13"/>
      <c r="AT95" s="238" t="s">
        <v>147</v>
      </c>
      <c r="AU95" s="238" t="s">
        <v>86</v>
      </c>
      <c r="AV95" s="13" t="s">
        <v>86</v>
      </c>
      <c r="AW95" s="13" t="s">
        <v>5</v>
      </c>
      <c r="AX95" s="13" t="s">
        <v>84</v>
      </c>
      <c r="AY95" s="238" t="s">
        <v>128</v>
      </c>
    </row>
    <row r="96" s="2" customFormat="1" ht="24.15" customHeight="1">
      <c r="A96" s="38"/>
      <c r="B96" s="39"/>
      <c r="C96" s="207" t="s">
        <v>135</v>
      </c>
      <c r="D96" s="207" t="s">
        <v>130</v>
      </c>
      <c r="E96" s="208" t="s">
        <v>150</v>
      </c>
      <c r="F96" s="209" t="s">
        <v>151</v>
      </c>
      <c r="G96" s="210" t="s">
        <v>152</v>
      </c>
      <c r="H96" s="211">
        <v>24</v>
      </c>
      <c r="I96" s="212"/>
      <c r="J96" s="212"/>
      <c r="K96" s="213">
        <f>ROUND(P96*H96,2)</f>
        <v>0</v>
      </c>
      <c r="L96" s="209" t="s">
        <v>134</v>
      </c>
      <c r="M96" s="44"/>
      <c r="N96" s="214" t="s">
        <v>20</v>
      </c>
      <c r="O96" s="215" t="s">
        <v>45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4"/>
      <c r="T96" s="217">
        <f>S96*H96</f>
        <v>0</v>
      </c>
      <c r="U96" s="217">
        <v>0</v>
      </c>
      <c r="V96" s="217">
        <f>U96*H96</f>
        <v>0</v>
      </c>
      <c r="W96" s="217">
        <v>0</v>
      </c>
      <c r="X96" s="218">
        <f>W96*H96</f>
        <v>0</v>
      </c>
      <c r="Y96" s="38"/>
      <c r="Z96" s="38"/>
      <c r="AA96" s="38"/>
      <c r="AB96" s="38"/>
      <c r="AC96" s="38"/>
      <c r="AD96" s="38"/>
      <c r="AE96" s="38"/>
      <c r="AR96" s="219" t="s">
        <v>135</v>
      </c>
      <c r="AT96" s="219" t="s">
        <v>130</v>
      </c>
      <c r="AU96" s="219" t="s">
        <v>86</v>
      </c>
      <c r="AY96" s="17" t="s">
        <v>128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7" t="s">
        <v>84</v>
      </c>
      <c r="BK96" s="220">
        <f>ROUND(P96*H96,2)</f>
        <v>0</v>
      </c>
      <c r="BL96" s="17" t="s">
        <v>135</v>
      </c>
      <c r="BM96" s="219" t="s">
        <v>194</v>
      </c>
    </row>
    <row r="97" s="2" customFormat="1">
      <c r="A97" s="38"/>
      <c r="B97" s="39"/>
      <c r="C97" s="40"/>
      <c r="D97" s="221" t="s">
        <v>137</v>
      </c>
      <c r="E97" s="40"/>
      <c r="F97" s="222" t="s">
        <v>154</v>
      </c>
      <c r="G97" s="40"/>
      <c r="H97" s="40"/>
      <c r="I97" s="223"/>
      <c r="J97" s="223"/>
      <c r="K97" s="40"/>
      <c r="L97" s="40"/>
      <c r="M97" s="44"/>
      <c r="N97" s="224"/>
      <c r="O97" s="225"/>
      <c r="P97" s="84"/>
      <c r="Q97" s="84"/>
      <c r="R97" s="84"/>
      <c r="S97" s="84"/>
      <c r="T97" s="84"/>
      <c r="U97" s="84"/>
      <c r="V97" s="84"/>
      <c r="W97" s="84"/>
      <c r="X97" s="85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86</v>
      </c>
    </row>
    <row r="98" s="2" customFormat="1">
      <c r="A98" s="38"/>
      <c r="B98" s="39"/>
      <c r="C98" s="40"/>
      <c r="D98" s="226" t="s">
        <v>139</v>
      </c>
      <c r="E98" s="40"/>
      <c r="F98" s="227" t="s">
        <v>155</v>
      </c>
      <c r="G98" s="40"/>
      <c r="H98" s="40"/>
      <c r="I98" s="223"/>
      <c r="J98" s="223"/>
      <c r="K98" s="40"/>
      <c r="L98" s="40"/>
      <c r="M98" s="44"/>
      <c r="N98" s="224"/>
      <c r="O98" s="225"/>
      <c r="P98" s="84"/>
      <c r="Q98" s="84"/>
      <c r="R98" s="84"/>
      <c r="S98" s="84"/>
      <c r="T98" s="84"/>
      <c r="U98" s="84"/>
      <c r="V98" s="84"/>
      <c r="W98" s="84"/>
      <c r="X98" s="85"/>
      <c r="Y98" s="38"/>
      <c r="Z98" s="38"/>
      <c r="AA98" s="38"/>
      <c r="AB98" s="38"/>
      <c r="AC98" s="38"/>
      <c r="AD98" s="38"/>
      <c r="AE98" s="38"/>
      <c r="AT98" s="17" t="s">
        <v>139</v>
      </c>
      <c r="AU98" s="17" t="s">
        <v>86</v>
      </c>
    </row>
    <row r="99" s="2" customFormat="1" ht="24.15" customHeight="1">
      <c r="A99" s="38"/>
      <c r="B99" s="39"/>
      <c r="C99" s="239" t="s">
        <v>165</v>
      </c>
      <c r="D99" s="239" t="s">
        <v>156</v>
      </c>
      <c r="E99" s="240" t="s">
        <v>157</v>
      </c>
      <c r="F99" s="241" t="s">
        <v>158</v>
      </c>
      <c r="G99" s="242" t="s">
        <v>159</v>
      </c>
      <c r="H99" s="243">
        <v>0.47999999999999998</v>
      </c>
      <c r="I99" s="244"/>
      <c r="J99" s="245"/>
      <c r="K99" s="246">
        <f>ROUND(P99*H99,2)</f>
        <v>0</v>
      </c>
      <c r="L99" s="241" t="s">
        <v>134</v>
      </c>
      <c r="M99" s="247"/>
      <c r="N99" s="248" t="s">
        <v>20</v>
      </c>
      <c r="O99" s="215" t="s">
        <v>45</v>
      </c>
      <c r="P99" s="216">
        <f>I99+J99</f>
        <v>0</v>
      </c>
      <c r="Q99" s="216">
        <f>ROUND(I99*H99,2)</f>
        <v>0</v>
      </c>
      <c r="R99" s="216">
        <f>ROUND(J99*H99,2)</f>
        <v>0</v>
      </c>
      <c r="S99" s="84"/>
      <c r="T99" s="217">
        <f>S99*H99</f>
        <v>0</v>
      </c>
      <c r="U99" s="217">
        <v>0.001</v>
      </c>
      <c r="V99" s="217">
        <f>U99*H99</f>
        <v>0.00048000000000000001</v>
      </c>
      <c r="W99" s="217">
        <v>0</v>
      </c>
      <c r="X99" s="218">
        <f>W99*H99</f>
        <v>0</v>
      </c>
      <c r="Y99" s="38"/>
      <c r="Z99" s="38"/>
      <c r="AA99" s="38"/>
      <c r="AB99" s="38"/>
      <c r="AC99" s="38"/>
      <c r="AD99" s="38"/>
      <c r="AE99" s="38"/>
      <c r="AR99" s="219" t="s">
        <v>160</v>
      </c>
      <c r="AT99" s="219" t="s">
        <v>156</v>
      </c>
      <c r="AU99" s="219" t="s">
        <v>86</v>
      </c>
      <c r="AY99" s="17" t="s">
        <v>128</v>
      </c>
      <c r="BE99" s="220">
        <f>IF(O99="základní",K99,0)</f>
        <v>0</v>
      </c>
      <c r="BF99" s="220">
        <f>IF(O99="snížená",K99,0)</f>
        <v>0</v>
      </c>
      <c r="BG99" s="220">
        <f>IF(O99="zákl. přenesená",K99,0)</f>
        <v>0</v>
      </c>
      <c r="BH99" s="220">
        <f>IF(O99="sníž. přenesená",K99,0)</f>
        <v>0</v>
      </c>
      <c r="BI99" s="220">
        <f>IF(O99="nulová",K99,0)</f>
        <v>0</v>
      </c>
      <c r="BJ99" s="17" t="s">
        <v>84</v>
      </c>
      <c r="BK99" s="220">
        <f>ROUND(P99*H99,2)</f>
        <v>0</v>
      </c>
      <c r="BL99" s="17" t="s">
        <v>135</v>
      </c>
      <c r="BM99" s="219" t="s">
        <v>195</v>
      </c>
    </row>
    <row r="100" s="2" customFormat="1">
      <c r="A100" s="38"/>
      <c r="B100" s="39"/>
      <c r="C100" s="40"/>
      <c r="D100" s="221" t="s">
        <v>137</v>
      </c>
      <c r="E100" s="40"/>
      <c r="F100" s="222" t="s">
        <v>158</v>
      </c>
      <c r="G100" s="40"/>
      <c r="H100" s="40"/>
      <c r="I100" s="223"/>
      <c r="J100" s="223"/>
      <c r="K100" s="40"/>
      <c r="L100" s="40"/>
      <c r="M100" s="44"/>
      <c r="N100" s="224"/>
      <c r="O100" s="225"/>
      <c r="P100" s="84"/>
      <c r="Q100" s="84"/>
      <c r="R100" s="84"/>
      <c r="S100" s="84"/>
      <c r="T100" s="84"/>
      <c r="U100" s="84"/>
      <c r="V100" s="84"/>
      <c r="W100" s="84"/>
      <c r="X100" s="85"/>
      <c r="Y100" s="38"/>
      <c r="Z100" s="38"/>
      <c r="AA100" s="38"/>
      <c r="AB100" s="38"/>
      <c r="AC100" s="38"/>
      <c r="AD100" s="38"/>
      <c r="AE100" s="38"/>
      <c r="AT100" s="17" t="s">
        <v>137</v>
      </c>
      <c r="AU100" s="17" t="s">
        <v>86</v>
      </c>
    </row>
    <row r="101" s="2" customFormat="1">
      <c r="A101" s="38"/>
      <c r="B101" s="39"/>
      <c r="C101" s="40"/>
      <c r="D101" s="221" t="s">
        <v>162</v>
      </c>
      <c r="E101" s="40"/>
      <c r="F101" s="249" t="s">
        <v>163</v>
      </c>
      <c r="G101" s="40"/>
      <c r="H101" s="40"/>
      <c r="I101" s="223"/>
      <c r="J101" s="223"/>
      <c r="K101" s="40"/>
      <c r="L101" s="40"/>
      <c r="M101" s="44"/>
      <c r="N101" s="224"/>
      <c r="O101" s="225"/>
      <c r="P101" s="84"/>
      <c r="Q101" s="84"/>
      <c r="R101" s="84"/>
      <c r="S101" s="84"/>
      <c r="T101" s="84"/>
      <c r="U101" s="84"/>
      <c r="V101" s="84"/>
      <c r="W101" s="84"/>
      <c r="X101" s="85"/>
      <c r="Y101" s="38"/>
      <c r="Z101" s="38"/>
      <c r="AA101" s="38"/>
      <c r="AB101" s="38"/>
      <c r="AC101" s="38"/>
      <c r="AD101" s="38"/>
      <c r="AE101" s="38"/>
      <c r="AT101" s="17" t="s">
        <v>162</v>
      </c>
      <c r="AU101" s="17" t="s">
        <v>86</v>
      </c>
    </row>
    <row r="102" s="13" customFormat="1">
      <c r="A102" s="13"/>
      <c r="B102" s="228"/>
      <c r="C102" s="229"/>
      <c r="D102" s="221" t="s">
        <v>147</v>
      </c>
      <c r="E102" s="230" t="s">
        <v>20</v>
      </c>
      <c r="F102" s="231" t="s">
        <v>164</v>
      </c>
      <c r="G102" s="229"/>
      <c r="H102" s="232">
        <v>0.47999999999999998</v>
      </c>
      <c r="I102" s="233"/>
      <c r="J102" s="233"/>
      <c r="K102" s="229"/>
      <c r="L102" s="229"/>
      <c r="M102" s="234"/>
      <c r="N102" s="235"/>
      <c r="O102" s="236"/>
      <c r="P102" s="236"/>
      <c r="Q102" s="236"/>
      <c r="R102" s="236"/>
      <c r="S102" s="236"/>
      <c r="T102" s="236"/>
      <c r="U102" s="236"/>
      <c r="V102" s="236"/>
      <c r="W102" s="236"/>
      <c r="X102" s="237"/>
      <c r="Y102" s="13"/>
      <c r="Z102" s="13"/>
      <c r="AA102" s="13"/>
      <c r="AB102" s="13"/>
      <c r="AC102" s="13"/>
      <c r="AD102" s="13"/>
      <c r="AE102" s="13"/>
      <c r="AT102" s="238" t="s">
        <v>147</v>
      </c>
      <c r="AU102" s="238" t="s">
        <v>86</v>
      </c>
      <c r="AV102" s="13" t="s">
        <v>86</v>
      </c>
      <c r="AW102" s="13" t="s">
        <v>5</v>
      </c>
      <c r="AX102" s="13" t="s">
        <v>84</v>
      </c>
      <c r="AY102" s="238" t="s">
        <v>128</v>
      </c>
    </row>
    <row r="103" s="2" customFormat="1" ht="16.5" customHeight="1">
      <c r="A103" s="38"/>
      <c r="B103" s="39"/>
      <c r="C103" s="207" t="s">
        <v>173</v>
      </c>
      <c r="D103" s="207" t="s">
        <v>130</v>
      </c>
      <c r="E103" s="208" t="s">
        <v>196</v>
      </c>
      <c r="F103" s="209" t="s">
        <v>197</v>
      </c>
      <c r="G103" s="210" t="s">
        <v>152</v>
      </c>
      <c r="H103" s="211">
        <v>24</v>
      </c>
      <c r="I103" s="212"/>
      <c r="J103" s="212"/>
      <c r="K103" s="213">
        <f>ROUND(P103*H103,2)</f>
        <v>0</v>
      </c>
      <c r="L103" s="209" t="s">
        <v>20</v>
      </c>
      <c r="M103" s="44"/>
      <c r="N103" s="214" t="s">
        <v>20</v>
      </c>
      <c r="O103" s="215" t="s">
        <v>45</v>
      </c>
      <c r="P103" s="216">
        <f>I103+J103</f>
        <v>0</v>
      </c>
      <c r="Q103" s="216">
        <f>ROUND(I103*H103,2)</f>
        <v>0</v>
      </c>
      <c r="R103" s="216">
        <f>ROUND(J103*H103,2)</f>
        <v>0</v>
      </c>
      <c r="S103" s="84"/>
      <c r="T103" s="217">
        <f>S103*H103</f>
        <v>0</v>
      </c>
      <c r="U103" s="217">
        <v>0</v>
      </c>
      <c r="V103" s="217">
        <f>U103*H103</f>
        <v>0</v>
      </c>
      <c r="W103" s="217">
        <v>0</v>
      </c>
      <c r="X103" s="218">
        <f>W103*H103</f>
        <v>0</v>
      </c>
      <c r="Y103" s="38"/>
      <c r="Z103" s="38"/>
      <c r="AA103" s="38"/>
      <c r="AB103" s="38"/>
      <c r="AC103" s="38"/>
      <c r="AD103" s="38"/>
      <c r="AE103" s="38"/>
      <c r="AR103" s="219" t="s">
        <v>135</v>
      </c>
      <c r="AT103" s="219" t="s">
        <v>130</v>
      </c>
      <c r="AU103" s="219" t="s">
        <v>86</v>
      </c>
      <c r="AY103" s="17" t="s">
        <v>128</v>
      </c>
      <c r="BE103" s="220">
        <f>IF(O103="základní",K103,0)</f>
        <v>0</v>
      </c>
      <c r="BF103" s="220">
        <f>IF(O103="snížená",K103,0)</f>
        <v>0</v>
      </c>
      <c r="BG103" s="220">
        <f>IF(O103="zákl. přenesená",K103,0)</f>
        <v>0</v>
      </c>
      <c r="BH103" s="220">
        <f>IF(O103="sníž. přenesená",K103,0)</f>
        <v>0</v>
      </c>
      <c r="BI103" s="220">
        <f>IF(O103="nulová",K103,0)</f>
        <v>0</v>
      </c>
      <c r="BJ103" s="17" t="s">
        <v>84</v>
      </c>
      <c r="BK103" s="220">
        <f>ROUND(P103*H103,2)</f>
        <v>0</v>
      </c>
      <c r="BL103" s="17" t="s">
        <v>135</v>
      </c>
      <c r="BM103" s="219" t="s">
        <v>198</v>
      </c>
    </row>
    <row r="104" s="2" customFormat="1">
      <c r="A104" s="38"/>
      <c r="B104" s="39"/>
      <c r="C104" s="40"/>
      <c r="D104" s="221" t="s">
        <v>137</v>
      </c>
      <c r="E104" s="40"/>
      <c r="F104" s="222" t="s">
        <v>199</v>
      </c>
      <c r="G104" s="40"/>
      <c r="H104" s="40"/>
      <c r="I104" s="223"/>
      <c r="J104" s="223"/>
      <c r="K104" s="40"/>
      <c r="L104" s="40"/>
      <c r="M104" s="44"/>
      <c r="N104" s="224"/>
      <c r="O104" s="225"/>
      <c r="P104" s="84"/>
      <c r="Q104" s="84"/>
      <c r="R104" s="84"/>
      <c r="S104" s="84"/>
      <c r="T104" s="84"/>
      <c r="U104" s="84"/>
      <c r="V104" s="84"/>
      <c r="W104" s="84"/>
      <c r="X104" s="85"/>
      <c r="Y104" s="38"/>
      <c r="Z104" s="38"/>
      <c r="AA104" s="38"/>
      <c r="AB104" s="38"/>
      <c r="AC104" s="38"/>
      <c r="AD104" s="38"/>
      <c r="AE104" s="38"/>
      <c r="AT104" s="17" t="s">
        <v>137</v>
      </c>
      <c r="AU104" s="17" t="s">
        <v>86</v>
      </c>
    </row>
    <row r="105" s="2" customFormat="1" ht="24.15" customHeight="1">
      <c r="A105" s="38"/>
      <c r="B105" s="39"/>
      <c r="C105" s="207" t="s">
        <v>200</v>
      </c>
      <c r="D105" s="207" t="s">
        <v>130</v>
      </c>
      <c r="E105" s="208" t="s">
        <v>166</v>
      </c>
      <c r="F105" s="209" t="s">
        <v>167</v>
      </c>
      <c r="G105" s="210" t="s">
        <v>168</v>
      </c>
      <c r="H105" s="211">
        <v>12</v>
      </c>
      <c r="I105" s="212"/>
      <c r="J105" s="212"/>
      <c r="K105" s="213">
        <f>ROUND(P105*H105,2)</f>
        <v>0</v>
      </c>
      <c r="L105" s="209" t="s">
        <v>134</v>
      </c>
      <c r="M105" s="44"/>
      <c r="N105" s="214" t="s">
        <v>20</v>
      </c>
      <c r="O105" s="215" t="s">
        <v>45</v>
      </c>
      <c r="P105" s="216">
        <f>I105+J105</f>
        <v>0</v>
      </c>
      <c r="Q105" s="216">
        <f>ROUND(I105*H105,2)</f>
        <v>0</v>
      </c>
      <c r="R105" s="216">
        <f>ROUND(J105*H105,2)</f>
        <v>0</v>
      </c>
      <c r="S105" s="84"/>
      <c r="T105" s="217">
        <f>S105*H105</f>
        <v>0</v>
      </c>
      <c r="U105" s="217">
        <v>0</v>
      </c>
      <c r="V105" s="217">
        <f>U105*H105</f>
        <v>0</v>
      </c>
      <c r="W105" s="217">
        <v>0</v>
      </c>
      <c r="X105" s="218">
        <f>W105*H105</f>
        <v>0</v>
      </c>
      <c r="Y105" s="38"/>
      <c r="Z105" s="38"/>
      <c r="AA105" s="38"/>
      <c r="AB105" s="38"/>
      <c r="AC105" s="38"/>
      <c r="AD105" s="38"/>
      <c r="AE105" s="38"/>
      <c r="AR105" s="219" t="s">
        <v>135</v>
      </c>
      <c r="AT105" s="219" t="s">
        <v>130</v>
      </c>
      <c r="AU105" s="219" t="s">
        <v>86</v>
      </c>
      <c r="AY105" s="17" t="s">
        <v>128</v>
      </c>
      <c r="BE105" s="220">
        <f>IF(O105="základní",K105,0)</f>
        <v>0</v>
      </c>
      <c r="BF105" s="220">
        <f>IF(O105="snížená",K105,0)</f>
        <v>0</v>
      </c>
      <c r="BG105" s="220">
        <f>IF(O105="zákl. přenesená",K105,0)</f>
        <v>0</v>
      </c>
      <c r="BH105" s="220">
        <f>IF(O105="sníž. přenesená",K105,0)</f>
        <v>0</v>
      </c>
      <c r="BI105" s="220">
        <f>IF(O105="nulová",K105,0)</f>
        <v>0</v>
      </c>
      <c r="BJ105" s="17" t="s">
        <v>84</v>
      </c>
      <c r="BK105" s="220">
        <f>ROUND(P105*H105,2)</f>
        <v>0</v>
      </c>
      <c r="BL105" s="17" t="s">
        <v>135</v>
      </c>
      <c r="BM105" s="219" t="s">
        <v>201</v>
      </c>
    </row>
    <row r="106" s="2" customFormat="1">
      <c r="A106" s="38"/>
      <c r="B106" s="39"/>
      <c r="C106" s="40"/>
      <c r="D106" s="221" t="s">
        <v>137</v>
      </c>
      <c r="E106" s="40"/>
      <c r="F106" s="222" t="s">
        <v>170</v>
      </c>
      <c r="G106" s="40"/>
      <c r="H106" s="40"/>
      <c r="I106" s="223"/>
      <c r="J106" s="223"/>
      <c r="K106" s="40"/>
      <c r="L106" s="40"/>
      <c r="M106" s="44"/>
      <c r="N106" s="224"/>
      <c r="O106" s="225"/>
      <c r="P106" s="84"/>
      <c r="Q106" s="84"/>
      <c r="R106" s="84"/>
      <c r="S106" s="84"/>
      <c r="T106" s="84"/>
      <c r="U106" s="84"/>
      <c r="V106" s="84"/>
      <c r="W106" s="84"/>
      <c r="X106" s="85"/>
      <c r="Y106" s="38"/>
      <c r="Z106" s="38"/>
      <c r="AA106" s="38"/>
      <c r="AB106" s="38"/>
      <c r="AC106" s="38"/>
      <c r="AD106" s="38"/>
      <c r="AE106" s="38"/>
      <c r="AT106" s="17" t="s">
        <v>137</v>
      </c>
      <c r="AU106" s="17" t="s">
        <v>86</v>
      </c>
    </row>
    <row r="107" s="2" customFormat="1">
      <c r="A107" s="38"/>
      <c r="B107" s="39"/>
      <c r="C107" s="40"/>
      <c r="D107" s="226" t="s">
        <v>139</v>
      </c>
      <c r="E107" s="40"/>
      <c r="F107" s="227" t="s">
        <v>171</v>
      </c>
      <c r="G107" s="40"/>
      <c r="H107" s="40"/>
      <c r="I107" s="223"/>
      <c r="J107" s="223"/>
      <c r="K107" s="40"/>
      <c r="L107" s="40"/>
      <c r="M107" s="44"/>
      <c r="N107" s="224"/>
      <c r="O107" s="225"/>
      <c r="P107" s="84"/>
      <c r="Q107" s="84"/>
      <c r="R107" s="84"/>
      <c r="S107" s="84"/>
      <c r="T107" s="84"/>
      <c r="U107" s="84"/>
      <c r="V107" s="84"/>
      <c r="W107" s="84"/>
      <c r="X107" s="85"/>
      <c r="Y107" s="38"/>
      <c r="Z107" s="38"/>
      <c r="AA107" s="38"/>
      <c r="AB107" s="38"/>
      <c r="AC107" s="38"/>
      <c r="AD107" s="38"/>
      <c r="AE107" s="38"/>
      <c r="AT107" s="17" t="s">
        <v>139</v>
      </c>
      <c r="AU107" s="17" t="s">
        <v>86</v>
      </c>
    </row>
    <row r="108" s="13" customFormat="1">
      <c r="A108" s="13"/>
      <c r="B108" s="228"/>
      <c r="C108" s="229"/>
      <c r="D108" s="221" t="s">
        <v>147</v>
      </c>
      <c r="E108" s="230" t="s">
        <v>20</v>
      </c>
      <c r="F108" s="231" t="s">
        <v>172</v>
      </c>
      <c r="G108" s="229"/>
      <c r="H108" s="232">
        <v>12</v>
      </c>
      <c r="I108" s="233"/>
      <c r="J108" s="233"/>
      <c r="K108" s="229"/>
      <c r="L108" s="229"/>
      <c r="M108" s="234"/>
      <c r="N108" s="235"/>
      <c r="O108" s="236"/>
      <c r="P108" s="236"/>
      <c r="Q108" s="236"/>
      <c r="R108" s="236"/>
      <c r="S108" s="236"/>
      <c r="T108" s="236"/>
      <c r="U108" s="236"/>
      <c r="V108" s="236"/>
      <c r="W108" s="236"/>
      <c r="X108" s="237"/>
      <c r="Y108" s="13"/>
      <c r="Z108" s="13"/>
      <c r="AA108" s="13"/>
      <c r="AB108" s="13"/>
      <c r="AC108" s="13"/>
      <c r="AD108" s="13"/>
      <c r="AE108" s="13"/>
      <c r="AT108" s="238" t="s">
        <v>147</v>
      </c>
      <c r="AU108" s="238" t="s">
        <v>86</v>
      </c>
      <c r="AV108" s="13" t="s">
        <v>86</v>
      </c>
      <c r="AW108" s="13" t="s">
        <v>5</v>
      </c>
      <c r="AX108" s="13" t="s">
        <v>84</v>
      </c>
      <c r="AY108" s="238" t="s">
        <v>128</v>
      </c>
    </row>
    <row r="109" s="2" customFormat="1" ht="24.15" customHeight="1">
      <c r="A109" s="38"/>
      <c r="B109" s="39"/>
      <c r="C109" s="207" t="s">
        <v>160</v>
      </c>
      <c r="D109" s="207" t="s">
        <v>130</v>
      </c>
      <c r="E109" s="208" t="s">
        <v>174</v>
      </c>
      <c r="F109" s="209" t="s">
        <v>175</v>
      </c>
      <c r="G109" s="210" t="s">
        <v>168</v>
      </c>
      <c r="H109" s="211">
        <v>12</v>
      </c>
      <c r="I109" s="212"/>
      <c r="J109" s="212"/>
      <c r="K109" s="213">
        <f>ROUND(P109*H109,2)</f>
        <v>0</v>
      </c>
      <c r="L109" s="209" t="s">
        <v>134</v>
      </c>
      <c r="M109" s="44"/>
      <c r="N109" s="214" t="s">
        <v>20</v>
      </c>
      <c r="O109" s="215" t="s">
        <v>45</v>
      </c>
      <c r="P109" s="216">
        <f>I109+J109</f>
        <v>0</v>
      </c>
      <c r="Q109" s="216">
        <f>ROUND(I109*H109,2)</f>
        <v>0</v>
      </c>
      <c r="R109" s="216">
        <f>ROUND(J109*H109,2)</f>
        <v>0</v>
      </c>
      <c r="S109" s="84"/>
      <c r="T109" s="217">
        <f>S109*H109</f>
        <v>0</v>
      </c>
      <c r="U109" s="217">
        <v>0</v>
      </c>
      <c r="V109" s="217">
        <f>U109*H109</f>
        <v>0</v>
      </c>
      <c r="W109" s="217">
        <v>0</v>
      </c>
      <c r="X109" s="218">
        <f>W109*H109</f>
        <v>0</v>
      </c>
      <c r="Y109" s="38"/>
      <c r="Z109" s="38"/>
      <c r="AA109" s="38"/>
      <c r="AB109" s="38"/>
      <c r="AC109" s="38"/>
      <c r="AD109" s="38"/>
      <c r="AE109" s="38"/>
      <c r="AR109" s="219" t="s">
        <v>135</v>
      </c>
      <c r="AT109" s="219" t="s">
        <v>130</v>
      </c>
      <c r="AU109" s="219" t="s">
        <v>86</v>
      </c>
      <c r="AY109" s="17" t="s">
        <v>128</v>
      </c>
      <c r="BE109" s="220">
        <f>IF(O109="základní",K109,0)</f>
        <v>0</v>
      </c>
      <c r="BF109" s="220">
        <f>IF(O109="snížená",K109,0)</f>
        <v>0</v>
      </c>
      <c r="BG109" s="220">
        <f>IF(O109="zákl. přenesená",K109,0)</f>
        <v>0</v>
      </c>
      <c r="BH109" s="220">
        <f>IF(O109="sníž. přenesená",K109,0)</f>
        <v>0</v>
      </c>
      <c r="BI109" s="220">
        <f>IF(O109="nulová",K109,0)</f>
        <v>0</v>
      </c>
      <c r="BJ109" s="17" t="s">
        <v>84</v>
      </c>
      <c r="BK109" s="220">
        <f>ROUND(P109*H109,2)</f>
        <v>0</v>
      </c>
      <c r="BL109" s="17" t="s">
        <v>135</v>
      </c>
      <c r="BM109" s="219" t="s">
        <v>202</v>
      </c>
    </row>
    <row r="110" s="2" customFormat="1">
      <c r="A110" s="38"/>
      <c r="B110" s="39"/>
      <c r="C110" s="40"/>
      <c r="D110" s="221" t="s">
        <v>137</v>
      </c>
      <c r="E110" s="40"/>
      <c r="F110" s="222" t="s">
        <v>177</v>
      </c>
      <c r="G110" s="40"/>
      <c r="H110" s="40"/>
      <c r="I110" s="223"/>
      <c r="J110" s="223"/>
      <c r="K110" s="40"/>
      <c r="L110" s="40"/>
      <c r="M110" s="44"/>
      <c r="N110" s="224"/>
      <c r="O110" s="225"/>
      <c r="P110" s="84"/>
      <c r="Q110" s="84"/>
      <c r="R110" s="84"/>
      <c r="S110" s="84"/>
      <c r="T110" s="84"/>
      <c r="U110" s="84"/>
      <c r="V110" s="84"/>
      <c r="W110" s="84"/>
      <c r="X110" s="85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86</v>
      </c>
    </row>
    <row r="111" s="2" customFormat="1">
      <c r="A111" s="38"/>
      <c r="B111" s="39"/>
      <c r="C111" s="40"/>
      <c r="D111" s="226" t="s">
        <v>139</v>
      </c>
      <c r="E111" s="40"/>
      <c r="F111" s="227" t="s">
        <v>178</v>
      </c>
      <c r="G111" s="40"/>
      <c r="H111" s="40"/>
      <c r="I111" s="223"/>
      <c r="J111" s="223"/>
      <c r="K111" s="40"/>
      <c r="L111" s="40"/>
      <c r="M111" s="44"/>
      <c r="N111" s="224"/>
      <c r="O111" s="225"/>
      <c r="P111" s="84"/>
      <c r="Q111" s="84"/>
      <c r="R111" s="84"/>
      <c r="S111" s="84"/>
      <c r="T111" s="84"/>
      <c r="U111" s="84"/>
      <c r="V111" s="84"/>
      <c r="W111" s="84"/>
      <c r="X111" s="85"/>
      <c r="Y111" s="38"/>
      <c r="Z111" s="38"/>
      <c r="AA111" s="38"/>
      <c r="AB111" s="38"/>
      <c r="AC111" s="38"/>
      <c r="AD111" s="38"/>
      <c r="AE111" s="38"/>
      <c r="AT111" s="17" t="s">
        <v>139</v>
      </c>
      <c r="AU111" s="17" t="s">
        <v>86</v>
      </c>
    </row>
    <row r="112" s="13" customFormat="1">
      <c r="A112" s="13"/>
      <c r="B112" s="228"/>
      <c r="C112" s="229"/>
      <c r="D112" s="221" t="s">
        <v>147</v>
      </c>
      <c r="E112" s="230" t="s">
        <v>20</v>
      </c>
      <c r="F112" s="231" t="s">
        <v>172</v>
      </c>
      <c r="G112" s="229"/>
      <c r="H112" s="232">
        <v>12</v>
      </c>
      <c r="I112" s="233"/>
      <c r="J112" s="233"/>
      <c r="K112" s="229"/>
      <c r="L112" s="229"/>
      <c r="M112" s="234"/>
      <c r="N112" s="250"/>
      <c r="O112" s="251"/>
      <c r="P112" s="251"/>
      <c r="Q112" s="251"/>
      <c r="R112" s="251"/>
      <c r="S112" s="251"/>
      <c r="T112" s="251"/>
      <c r="U112" s="251"/>
      <c r="V112" s="251"/>
      <c r="W112" s="251"/>
      <c r="X112" s="252"/>
      <c r="Y112" s="13"/>
      <c r="Z112" s="13"/>
      <c r="AA112" s="13"/>
      <c r="AB112" s="13"/>
      <c r="AC112" s="13"/>
      <c r="AD112" s="13"/>
      <c r="AE112" s="13"/>
      <c r="AT112" s="238" t="s">
        <v>147</v>
      </c>
      <c r="AU112" s="238" t="s">
        <v>86</v>
      </c>
      <c r="AV112" s="13" t="s">
        <v>86</v>
      </c>
      <c r="AW112" s="13" t="s">
        <v>5</v>
      </c>
      <c r="AX112" s="13" t="s">
        <v>84</v>
      </c>
      <c r="AY112" s="238" t="s">
        <v>128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44"/>
      <c r="N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/IrzsYninAQ+vBO8sSmB3pNxbqSza7kLSfghRXCCGa1SrH7gM4HgjuNLgmof0t5wsdFpgXJCVd8sTWe9SXXJSQ==" hashValue="WkyK2ymbAuZeVvbr4KdX40aWwSseahSlz+gnZu1Bh33UOMBx1v7NHgZhKICEVKadVPWRbUaQmqXVygnu3T32SQ==" algorithmName="SHA-512" password="CC35"/>
  <autoFilter ref="C82:L112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4_01/111111331"/>
    <hyperlink ref="F91" r:id="rId2" display="https://podminky.urs.cz/item/CS_URS_2024_01/112155215"/>
    <hyperlink ref="F94" r:id="rId3" display="https://podminky.urs.cz/item/CS_URS_2024_01/183411211"/>
    <hyperlink ref="F98" r:id="rId4" display="https://podminky.urs.cz/item/CS_URS_2024_01/184816111"/>
    <hyperlink ref="F107" r:id="rId5" display="https://podminky.urs.cz/item/CS_URS_2024_01/185804311"/>
    <hyperlink ref="F111" r:id="rId6" display="https://podminky.urs.cz/item/CS_URS_2024_01/18585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203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204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205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206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207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208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209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210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211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212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213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83</v>
      </c>
      <c r="F18" s="264" t="s">
        <v>214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215</v>
      </c>
      <c r="F19" s="264" t="s">
        <v>216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217</v>
      </c>
      <c r="F20" s="264" t="s">
        <v>218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219</v>
      </c>
      <c r="F21" s="264" t="s">
        <v>220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221</v>
      </c>
      <c r="F22" s="264" t="s">
        <v>222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223</v>
      </c>
      <c r="F23" s="264" t="s">
        <v>224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225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226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227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228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229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230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231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232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233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110</v>
      </c>
      <c r="F36" s="264"/>
      <c r="G36" s="264" t="s">
        <v>234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235</v>
      </c>
      <c r="F37" s="264"/>
      <c r="G37" s="264" t="s">
        <v>236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55</v>
      </c>
      <c r="F38" s="264"/>
      <c r="G38" s="264" t="s">
        <v>237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56</v>
      </c>
      <c r="F39" s="264"/>
      <c r="G39" s="264" t="s">
        <v>238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111</v>
      </c>
      <c r="F40" s="264"/>
      <c r="G40" s="264" t="s">
        <v>239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112</v>
      </c>
      <c r="F41" s="264"/>
      <c r="G41" s="264" t="s">
        <v>240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241</v>
      </c>
      <c r="F42" s="264"/>
      <c r="G42" s="264" t="s">
        <v>242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243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244</v>
      </c>
      <c r="F44" s="264"/>
      <c r="G44" s="264" t="s">
        <v>245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115</v>
      </c>
      <c r="F45" s="264"/>
      <c r="G45" s="264" t="s">
        <v>246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247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248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249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250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251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252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253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254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255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256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257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258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259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260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261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262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263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264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265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266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267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268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269</v>
      </c>
      <c r="D76" s="282"/>
      <c r="E76" s="282"/>
      <c r="F76" s="282" t="s">
        <v>270</v>
      </c>
      <c r="G76" s="283"/>
      <c r="H76" s="282" t="s">
        <v>56</v>
      </c>
      <c r="I76" s="282" t="s">
        <v>59</v>
      </c>
      <c r="J76" s="282" t="s">
        <v>271</v>
      </c>
      <c r="K76" s="281"/>
    </row>
    <row r="77" s="1" customFormat="1" ht="17.25" customHeight="1">
      <c r="B77" s="279"/>
      <c r="C77" s="284" t="s">
        <v>272</v>
      </c>
      <c r="D77" s="284"/>
      <c r="E77" s="284"/>
      <c r="F77" s="285" t="s">
        <v>273</v>
      </c>
      <c r="G77" s="286"/>
      <c r="H77" s="284"/>
      <c r="I77" s="284"/>
      <c r="J77" s="284" t="s">
        <v>274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55</v>
      </c>
      <c r="D79" s="289"/>
      <c r="E79" s="289"/>
      <c r="F79" s="290" t="s">
        <v>275</v>
      </c>
      <c r="G79" s="291"/>
      <c r="H79" s="267" t="s">
        <v>276</v>
      </c>
      <c r="I79" s="267" t="s">
        <v>277</v>
      </c>
      <c r="J79" s="267">
        <v>20</v>
      </c>
      <c r="K79" s="281"/>
    </row>
    <row r="80" s="1" customFormat="1" ht="15" customHeight="1">
      <c r="B80" s="279"/>
      <c r="C80" s="267" t="s">
        <v>278</v>
      </c>
      <c r="D80" s="267"/>
      <c r="E80" s="267"/>
      <c r="F80" s="290" t="s">
        <v>275</v>
      </c>
      <c r="G80" s="291"/>
      <c r="H80" s="267" t="s">
        <v>279</v>
      </c>
      <c r="I80" s="267" t="s">
        <v>277</v>
      </c>
      <c r="J80" s="267">
        <v>120</v>
      </c>
      <c r="K80" s="281"/>
    </row>
    <row r="81" s="1" customFormat="1" ht="15" customHeight="1">
      <c r="B81" s="292"/>
      <c r="C81" s="267" t="s">
        <v>280</v>
      </c>
      <c r="D81" s="267"/>
      <c r="E81" s="267"/>
      <c r="F81" s="290" t="s">
        <v>281</v>
      </c>
      <c r="G81" s="291"/>
      <c r="H81" s="267" t="s">
        <v>282</v>
      </c>
      <c r="I81" s="267" t="s">
        <v>277</v>
      </c>
      <c r="J81" s="267">
        <v>50</v>
      </c>
      <c r="K81" s="281"/>
    </row>
    <row r="82" s="1" customFormat="1" ht="15" customHeight="1">
      <c r="B82" s="292"/>
      <c r="C82" s="267" t="s">
        <v>283</v>
      </c>
      <c r="D82" s="267"/>
      <c r="E82" s="267"/>
      <c r="F82" s="290" t="s">
        <v>275</v>
      </c>
      <c r="G82" s="291"/>
      <c r="H82" s="267" t="s">
        <v>284</v>
      </c>
      <c r="I82" s="267" t="s">
        <v>285</v>
      </c>
      <c r="J82" s="267"/>
      <c r="K82" s="281"/>
    </row>
    <row r="83" s="1" customFormat="1" ht="15" customHeight="1">
      <c r="B83" s="292"/>
      <c r="C83" s="293" t="s">
        <v>286</v>
      </c>
      <c r="D83" s="293"/>
      <c r="E83" s="293"/>
      <c r="F83" s="294" t="s">
        <v>281</v>
      </c>
      <c r="G83" s="293"/>
      <c r="H83" s="293" t="s">
        <v>287</v>
      </c>
      <c r="I83" s="293" t="s">
        <v>277</v>
      </c>
      <c r="J83" s="293">
        <v>15</v>
      </c>
      <c r="K83" s="281"/>
    </row>
    <row r="84" s="1" customFormat="1" ht="15" customHeight="1">
      <c r="B84" s="292"/>
      <c r="C84" s="293" t="s">
        <v>288</v>
      </c>
      <c r="D84" s="293"/>
      <c r="E84" s="293"/>
      <c r="F84" s="294" t="s">
        <v>281</v>
      </c>
      <c r="G84" s="293"/>
      <c r="H84" s="293" t="s">
        <v>289</v>
      </c>
      <c r="I84" s="293" t="s">
        <v>277</v>
      </c>
      <c r="J84" s="293">
        <v>15</v>
      </c>
      <c r="K84" s="281"/>
    </row>
    <row r="85" s="1" customFormat="1" ht="15" customHeight="1">
      <c r="B85" s="292"/>
      <c r="C85" s="293" t="s">
        <v>290</v>
      </c>
      <c r="D85" s="293"/>
      <c r="E85" s="293"/>
      <c r="F85" s="294" t="s">
        <v>281</v>
      </c>
      <c r="G85" s="293"/>
      <c r="H85" s="293" t="s">
        <v>291</v>
      </c>
      <c r="I85" s="293" t="s">
        <v>277</v>
      </c>
      <c r="J85" s="293">
        <v>20</v>
      </c>
      <c r="K85" s="281"/>
    </row>
    <row r="86" s="1" customFormat="1" ht="15" customHeight="1">
      <c r="B86" s="292"/>
      <c r="C86" s="293" t="s">
        <v>292</v>
      </c>
      <c r="D86" s="293"/>
      <c r="E86" s="293"/>
      <c r="F86" s="294" t="s">
        <v>281</v>
      </c>
      <c r="G86" s="293"/>
      <c r="H86" s="293" t="s">
        <v>293</v>
      </c>
      <c r="I86" s="293" t="s">
        <v>277</v>
      </c>
      <c r="J86" s="293">
        <v>20</v>
      </c>
      <c r="K86" s="281"/>
    </row>
    <row r="87" s="1" customFormat="1" ht="15" customHeight="1">
      <c r="B87" s="292"/>
      <c r="C87" s="267" t="s">
        <v>294</v>
      </c>
      <c r="D87" s="267"/>
      <c r="E87" s="267"/>
      <c r="F87" s="290" t="s">
        <v>281</v>
      </c>
      <c r="G87" s="291"/>
      <c r="H87" s="267" t="s">
        <v>295</v>
      </c>
      <c r="I87" s="267" t="s">
        <v>277</v>
      </c>
      <c r="J87" s="267">
        <v>50</v>
      </c>
      <c r="K87" s="281"/>
    </row>
    <row r="88" s="1" customFormat="1" ht="15" customHeight="1">
      <c r="B88" s="292"/>
      <c r="C88" s="267" t="s">
        <v>296</v>
      </c>
      <c r="D88" s="267"/>
      <c r="E88" s="267"/>
      <c r="F88" s="290" t="s">
        <v>281</v>
      </c>
      <c r="G88" s="291"/>
      <c r="H88" s="267" t="s">
        <v>297</v>
      </c>
      <c r="I88" s="267" t="s">
        <v>277</v>
      </c>
      <c r="J88" s="267">
        <v>20</v>
      </c>
      <c r="K88" s="281"/>
    </row>
    <row r="89" s="1" customFormat="1" ht="15" customHeight="1">
      <c r="B89" s="292"/>
      <c r="C89" s="267" t="s">
        <v>298</v>
      </c>
      <c r="D89" s="267"/>
      <c r="E89" s="267"/>
      <c r="F89" s="290" t="s">
        <v>281</v>
      </c>
      <c r="G89" s="291"/>
      <c r="H89" s="267" t="s">
        <v>299</v>
      </c>
      <c r="I89" s="267" t="s">
        <v>277</v>
      </c>
      <c r="J89" s="267">
        <v>20</v>
      </c>
      <c r="K89" s="281"/>
    </row>
    <row r="90" s="1" customFormat="1" ht="15" customHeight="1">
      <c r="B90" s="292"/>
      <c r="C90" s="267" t="s">
        <v>300</v>
      </c>
      <c r="D90" s="267"/>
      <c r="E90" s="267"/>
      <c r="F90" s="290" t="s">
        <v>281</v>
      </c>
      <c r="G90" s="291"/>
      <c r="H90" s="267" t="s">
        <v>301</v>
      </c>
      <c r="I90" s="267" t="s">
        <v>277</v>
      </c>
      <c r="J90" s="267">
        <v>50</v>
      </c>
      <c r="K90" s="281"/>
    </row>
    <row r="91" s="1" customFormat="1" ht="15" customHeight="1">
      <c r="B91" s="292"/>
      <c r="C91" s="267" t="s">
        <v>302</v>
      </c>
      <c r="D91" s="267"/>
      <c r="E91" s="267"/>
      <c r="F91" s="290" t="s">
        <v>281</v>
      </c>
      <c r="G91" s="291"/>
      <c r="H91" s="267" t="s">
        <v>302</v>
      </c>
      <c r="I91" s="267" t="s">
        <v>277</v>
      </c>
      <c r="J91" s="267">
        <v>50</v>
      </c>
      <c r="K91" s="281"/>
    </row>
    <row r="92" s="1" customFormat="1" ht="15" customHeight="1">
      <c r="B92" s="292"/>
      <c r="C92" s="267" t="s">
        <v>303</v>
      </c>
      <c r="D92" s="267"/>
      <c r="E92" s="267"/>
      <c r="F92" s="290" t="s">
        <v>281</v>
      </c>
      <c r="G92" s="291"/>
      <c r="H92" s="267" t="s">
        <v>304</v>
      </c>
      <c r="I92" s="267" t="s">
        <v>277</v>
      </c>
      <c r="J92" s="267">
        <v>255</v>
      </c>
      <c r="K92" s="281"/>
    </row>
    <row r="93" s="1" customFormat="1" ht="15" customHeight="1">
      <c r="B93" s="292"/>
      <c r="C93" s="267" t="s">
        <v>305</v>
      </c>
      <c r="D93" s="267"/>
      <c r="E93" s="267"/>
      <c r="F93" s="290" t="s">
        <v>275</v>
      </c>
      <c r="G93" s="291"/>
      <c r="H93" s="267" t="s">
        <v>306</v>
      </c>
      <c r="I93" s="267" t="s">
        <v>307</v>
      </c>
      <c r="J93" s="267"/>
      <c r="K93" s="281"/>
    </row>
    <row r="94" s="1" customFormat="1" ht="15" customHeight="1">
      <c r="B94" s="292"/>
      <c r="C94" s="267" t="s">
        <v>308</v>
      </c>
      <c r="D94" s="267"/>
      <c r="E94" s="267"/>
      <c r="F94" s="290" t="s">
        <v>275</v>
      </c>
      <c r="G94" s="291"/>
      <c r="H94" s="267" t="s">
        <v>309</v>
      </c>
      <c r="I94" s="267" t="s">
        <v>310</v>
      </c>
      <c r="J94" s="267"/>
      <c r="K94" s="281"/>
    </row>
    <row r="95" s="1" customFormat="1" ht="15" customHeight="1">
      <c r="B95" s="292"/>
      <c r="C95" s="267" t="s">
        <v>311</v>
      </c>
      <c r="D95" s="267"/>
      <c r="E95" s="267"/>
      <c r="F95" s="290" t="s">
        <v>275</v>
      </c>
      <c r="G95" s="291"/>
      <c r="H95" s="267" t="s">
        <v>311</v>
      </c>
      <c r="I95" s="267" t="s">
        <v>310</v>
      </c>
      <c r="J95" s="267"/>
      <c r="K95" s="281"/>
    </row>
    <row r="96" s="1" customFormat="1" ht="15" customHeight="1">
      <c r="B96" s="292"/>
      <c r="C96" s="267" t="s">
        <v>40</v>
      </c>
      <c r="D96" s="267"/>
      <c r="E96" s="267"/>
      <c r="F96" s="290" t="s">
        <v>275</v>
      </c>
      <c r="G96" s="291"/>
      <c r="H96" s="267" t="s">
        <v>312</v>
      </c>
      <c r="I96" s="267" t="s">
        <v>310</v>
      </c>
      <c r="J96" s="267"/>
      <c r="K96" s="281"/>
    </row>
    <row r="97" s="1" customFormat="1" ht="15" customHeight="1">
      <c r="B97" s="292"/>
      <c r="C97" s="267" t="s">
        <v>50</v>
      </c>
      <c r="D97" s="267"/>
      <c r="E97" s="267"/>
      <c r="F97" s="290" t="s">
        <v>275</v>
      </c>
      <c r="G97" s="291"/>
      <c r="H97" s="267" t="s">
        <v>313</v>
      </c>
      <c r="I97" s="267" t="s">
        <v>310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314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269</v>
      </c>
      <c r="D103" s="282"/>
      <c r="E103" s="282"/>
      <c r="F103" s="282" t="s">
        <v>270</v>
      </c>
      <c r="G103" s="283"/>
      <c r="H103" s="282" t="s">
        <v>56</v>
      </c>
      <c r="I103" s="282" t="s">
        <v>59</v>
      </c>
      <c r="J103" s="282" t="s">
        <v>271</v>
      </c>
      <c r="K103" s="281"/>
    </row>
    <row r="104" s="1" customFormat="1" ht="17.25" customHeight="1">
      <c r="B104" s="279"/>
      <c r="C104" s="284" t="s">
        <v>272</v>
      </c>
      <c r="D104" s="284"/>
      <c r="E104" s="284"/>
      <c r="F104" s="285" t="s">
        <v>273</v>
      </c>
      <c r="G104" s="286"/>
      <c r="H104" s="284"/>
      <c r="I104" s="284"/>
      <c r="J104" s="284" t="s">
        <v>274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55</v>
      </c>
      <c r="D106" s="289"/>
      <c r="E106" s="289"/>
      <c r="F106" s="290" t="s">
        <v>275</v>
      </c>
      <c r="G106" s="267"/>
      <c r="H106" s="267" t="s">
        <v>315</v>
      </c>
      <c r="I106" s="267" t="s">
        <v>277</v>
      </c>
      <c r="J106" s="267">
        <v>20</v>
      </c>
      <c r="K106" s="281"/>
    </row>
    <row r="107" s="1" customFormat="1" ht="15" customHeight="1">
      <c r="B107" s="279"/>
      <c r="C107" s="267" t="s">
        <v>278</v>
      </c>
      <c r="D107" s="267"/>
      <c r="E107" s="267"/>
      <c r="F107" s="290" t="s">
        <v>275</v>
      </c>
      <c r="G107" s="267"/>
      <c r="H107" s="267" t="s">
        <v>315</v>
      </c>
      <c r="I107" s="267" t="s">
        <v>277</v>
      </c>
      <c r="J107" s="267">
        <v>120</v>
      </c>
      <c r="K107" s="281"/>
    </row>
    <row r="108" s="1" customFormat="1" ht="15" customHeight="1">
      <c r="B108" s="292"/>
      <c r="C108" s="267" t="s">
        <v>280</v>
      </c>
      <c r="D108" s="267"/>
      <c r="E108" s="267"/>
      <c r="F108" s="290" t="s">
        <v>281</v>
      </c>
      <c r="G108" s="267"/>
      <c r="H108" s="267" t="s">
        <v>315</v>
      </c>
      <c r="I108" s="267" t="s">
        <v>277</v>
      </c>
      <c r="J108" s="267">
        <v>50</v>
      </c>
      <c r="K108" s="281"/>
    </row>
    <row r="109" s="1" customFormat="1" ht="15" customHeight="1">
      <c r="B109" s="292"/>
      <c r="C109" s="267" t="s">
        <v>283</v>
      </c>
      <c r="D109" s="267"/>
      <c r="E109" s="267"/>
      <c r="F109" s="290" t="s">
        <v>275</v>
      </c>
      <c r="G109" s="267"/>
      <c r="H109" s="267" t="s">
        <v>315</v>
      </c>
      <c r="I109" s="267" t="s">
        <v>285</v>
      </c>
      <c r="J109" s="267"/>
      <c r="K109" s="281"/>
    </row>
    <row r="110" s="1" customFormat="1" ht="15" customHeight="1">
      <c r="B110" s="292"/>
      <c r="C110" s="267" t="s">
        <v>294</v>
      </c>
      <c r="D110" s="267"/>
      <c r="E110" s="267"/>
      <c r="F110" s="290" t="s">
        <v>281</v>
      </c>
      <c r="G110" s="267"/>
      <c r="H110" s="267" t="s">
        <v>315</v>
      </c>
      <c r="I110" s="267" t="s">
        <v>277</v>
      </c>
      <c r="J110" s="267">
        <v>50</v>
      </c>
      <c r="K110" s="281"/>
    </row>
    <row r="111" s="1" customFormat="1" ht="15" customHeight="1">
      <c r="B111" s="292"/>
      <c r="C111" s="267" t="s">
        <v>302</v>
      </c>
      <c r="D111" s="267"/>
      <c r="E111" s="267"/>
      <c r="F111" s="290" t="s">
        <v>281</v>
      </c>
      <c r="G111" s="267"/>
      <c r="H111" s="267" t="s">
        <v>315</v>
      </c>
      <c r="I111" s="267" t="s">
        <v>277</v>
      </c>
      <c r="J111" s="267">
        <v>50</v>
      </c>
      <c r="K111" s="281"/>
    </row>
    <row r="112" s="1" customFormat="1" ht="15" customHeight="1">
      <c r="B112" s="292"/>
      <c r="C112" s="267" t="s">
        <v>300</v>
      </c>
      <c r="D112" s="267"/>
      <c r="E112" s="267"/>
      <c r="F112" s="290" t="s">
        <v>281</v>
      </c>
      <c r="G112" s="267"/>
      <c r="H112" s="267" t="s">
        <v>315</v>
      </c>
      <c r="I112" s="267" t="s">
        <v>277</v>
      </c>
      <c r="J112" s="267">
        <v>50</v>
      </c>
      <c r="K112" s="281"/>
    </row>
    <row r="113" s="1" customFormat="1" ht="15" customHeight="1">
      <c r="B113" s="292"/>
      <c r="C113" s="267" t="s">
        <v>55</v>
      </c>
      <c r="D113" s="267"/>
      <c r="E113" s="267"/>
      <c r="F113" s="290" t="s">
        <v>275</v>
      </c>
      <c r="G113" s="267"/>
      <c r="H113" s="267" t="s">
        <v>316</v>
      </c>
      <c r="I113" s="267" t="s">
        <v>277</v>
      </c>
      <c r="J113" s="267">
        <v>20</v>
      </c>
      <c r="K113" s="281"/>
    </row>
    <row r="114" s="1" customFormat="1" ht="15" customHeight="1">
      <c r="B114" s="292"/>
      <c r="C114" s="267" t="s">
        <v>317</v>
      </c>
      <c r="D114" s="267"/>
      <c r="E114" s="267"/>
      <c r="F114" s="290" t="s">
        <v>275</v>
      </c>
      <c r="G114" s="267"/>
      <c r="H114" s="267" t="s">
        <v>318</v>
      </c>
      <c r="I114" s="267" t="s">
        <v>277</v>
      </c>
      <c r="J114" s="267">
        <v>120</v>
      </c>
      <c r="K114" s="281"/>
    </row>
    <row r="115" s="1" customFormat="1" ht="15" customHeight="1">
      <c r="B115" s="292"/>
      <c r="C115" s="267" t="s">
        <v>40</v>
      </c>
      <c r="D115" s="267"/>
      <c r="E115" s="267"/>
      <c r="F115" s="290" t="s">
        <v>275</v>
      </c>
      <c r="G115" s="267"/>
      <c r="H115" s="267" t="s">
        <v>319</v>
      </c>
      <c r="I115" s="267" t="s">
        <v>310</v>
      </c>
      <c r="J115" s="267"/>
      <c r="K115" s="281"/>
    </row>
    <row r="116" s="1" customFormat="1" ht="15" customHeight="1">
      <c r="B116" s="292"/>
      <c r="C116" s="267" t="s">
        <v>50</v>
      </c>
      <c r="D116" s="267"/>
      <c r="E116" s="267"/>
      <c r="F116" s="290" t="s">
        <v>275</v>
      </c>
      <c r="G116" s="267"/>
      <c r="H116" s="267" t="s">
        <v>320</v>
      </c>
      <c r="I116" s="267" t="s">
        <v>310</v>
      </c>
      <c r="J116" s="267"/>
      <c r="K116" s="281"/>
    </row>
    <row r="117" s="1" customFormat="1" ht="15" customHeight="1">
      <c r="B117" s="292"/>
      <c r="C117" s="267" t="s">
        <v>59</v>
      </c>
      <c r="D117" s="267"/>
      <c r="E117" s="267"/>
      <c r="F117" s="290" t="s">
        <v>275</v>
      </c>
      <c r="G117" s="267"/>
      <c r="H117" s="267" t="s">
        <v>321</v>
      </c>
      <c r="I117" s="267" t="s">
        <v>322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323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269</v>
      </c>
      <c r="D123" s="282"/>
      <c r="E123" s="282"/>
      <c r="F123" s="282" t="s">
        <v>270</v>
      </c>
      <c r="G123" s="283"/>
      <c r="H123" s="282" t="s">
        <v>56</v>
      </c>
      <c r="I123" s="282" t="s">
        <v>59</v>
      </c>
      <c r="J123" s="282" t="s">
        <v>271</v>
      </c>
      <c r="K123" s="311"/>
    </row>
    <row r="124" s="1" customFormat="1" ht="17.25" customHeight="1">
      <c r="B124" s="310"/>
      <c r="C124" s="284" t="s">
        <v>272</v>
      </c>
      <c r="D124" s="284"/>
      <c r="E124" s="284"/>
      <c r="F124" s="285" t="s">
        <v>273</v>
      </c>
      <c r="G124" s="286"/>
      <c r="H124" s="284"/>
      <c r="I124" s="284"/>
      <c r="J124" s="284" t="s">
        <v>274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278</v>
      </c>
      <c r="D126" s="289"/>
      <c r="E126" s="289"/>
      <c r="F126" s="290" t="s">
        <v>275</v>
      </c>
      <c r="G126" s="267"/>
      <c r="H126" s="267" t="s">
        <v>315</v>
      </c>
      <c r="I126" s="267" t="s">
        <v>277</v>
      </c>
      <c r="J126" s="267">
        <v>120</v>
      </c>
      <c r="K126" s="315"/>
    </row>
    <row r="127" s="1" customFormat="1" ht="15" customHeight="1">
      <c r="B127" s="312"/>
      <c r="C127" s="267" t="s">
        <v>324</v>
      </c>
      <c r="D127" s="267"/>
      <c r="E127" s="267"/>
      <c r="F127" s="290" t="s">
        <v>275</v>
      </c>
      <c r="G127" s="267"/>
      <c r="H127" s="267" t="s">
        <v>325</v>
      </c>
      <c r="I127" s="267" t="s">
        <v>277</v>
      </c>
      <c r="J127" s="267" t="s">
        <v>326</v>
      </c>
      <c r="K127" s="315"/>
    </row>
    <row r="128" s="1" customFormat="1" ht="15" customHeight="1">
      <c r="B128" s="312"/>
      <c r="C128" s="267" t="s">
        <v>223</v>
      </c>
      <c r="D128" s="267"/>
      <c r="E128" s="267"/>
      <c r="F128" s="290" t="s">
        <v>275</v>
      </c>
      <c r="G128" s="267"/>
      <c r="H128" s="267" t="s">
        <v>327</v>
      </c>
      <c r="I128" s="267" t="s">
        <v>277</v>
      </c>
      <c r="J128" s="267" t="s">
        <v>326</v>
      </c>
      <c r="K128" s="315"/>
    </row>
    <row r="129" s="1" customFormat="1" ht="15" customHeight="1">
      <c r="B129" s="312"/>
      <c r="C129" s="267" t="s">
        <v>286</v>
      </c>
      <c r="D129" s="267"/>
      <c r="E129" s="267"/>
      <c r="F129" s="290" t="s">
        <v>281</v>
      </c>
      <c r="G129" s="267"/>
      <c r="H129" s="267" t="s">
        <v>287</v>
      </c>
      <c r="I129" s="267" t="s">
        <v>277</v>
      </c>
      <c r="J129" s="267">
        <v>15</v>
      </c>
      <c r="K129" s="315"/>
    </row>
    <row r="130" s="1" customFormat="1" ht="15" customHeight="1">
      <c r="B130" s="312"/>
      <c r="C130" s="293" t="s">
        <v>288</v>
      </c>
      <c r="D130" s="293"/>
      <c r="E130" s="293"/>
      <c r="F130" s="294" t="s">
        <v>281</v>
      </c>
      <c r="G130" s="293"/>
      <c r="H130" s="293" t="s">
        <v>289</v>
      </c>
      <c r="I130" s="293" t="s">
        <v>277</v>
      </c>
      <c r="J130" s="293">
        <v>15</v>
      </c>
      <c r="K130" s="315"/>
    </row>
    <row r="131" s="1" customFormat="1" ht="15" customHeight="1">
      <c r="B131" s="312"/>
      <c r="C131" s="293" t="s">
        <v>290</v>
      </c>
      <c r="D131" s="293"/>
      <c r="E131" s="293"/>
      <c r="F131" s="294" t="s">
        <v>281</v>
      </c>
      <c r="G131" s="293"/>
      <c r="H131" s="293" t="s">
        <v>291</v>
      </c>
      <c r="I131" s="293" t="s">
        <v>277</v>
      </c>
      <c r="J131" s="293">
        <v>20</v>
      </c>
      <c r="K131" s="315"/>
    </row>
    <row r="132" s="1" customFormat="1" ht="15" customHeight="1">
      <c r="B132" s="312"/>
      <c r="C132" s="293" t="s">
        <v>292</v>
      </c>
      <c r="D132" s="293"/>
      <c r="E132" s="293"/>
      <c r="F132" s="294" t="s">
        <v>281</v>
      </c>
      <c r="G132" s="293"/>
      <c r="H132" s="293" t="s">
        <v>293</v>
      </c>
      <c r="I132" s="293" t="s">
        <v>277</v>
      </c>
      <c r="J132" s="293">
        <v>20</v>
      </c>
      <c r="K132" s="315"/>
    </row>
    <row r="133" s="1" customFormat="1" ht="15" customHeight="1">
      <c r="B133" s="312"/>
      <c r="C133" s="267" t="s">
        <v>280</v>
      </c>
      <c r="D133" s="267"/>
      <c r="E133" s="267"/>
      <c r="F133" s="290" t="s">
        <v>281</v>
      </c>
      <c r="G133" s="267"/>
      <c r="H133" s="267" t="s">
        <v>315</v>
      </c>
      <c r="I133" s="267" t="s">
        <v>277</v>
      </c>
      <c r="J133" s="267">
        <v>50</v>
      </c>
      <c r="K133" s="315"/>
    </row>
    <row r="134" s="1" customFormat="1" ht="15" customHeight="1">
      <c r="B134" s="312"/>
      <c r="C134" s="267" t="s">
        <v>294</v>
      </c>
      <c r="D134" s="267"/>
      <c r="E134" s="267"/>
      <c r="F134" s="290" t="s">
        <v>281</v>
      </c>
      <c r="G134" s="267"/>
      <c r="H134" s="267" t="s">
        <v>315</v>
      </c>
      <c r="I134" s="267" t="s">
        <v>277</v>
      </c>
      <c r="J134" s="267">
        <v>50</v>
      </c>
      <c r="K134" s="315"/>
    </row>
    <row r="135" s="1" customFormat="1" ht="15" customHeight="1">
      <c r="B135" s="312"/>
      <c r="C135" s="267" t="s">
        <v>300</v>
      </c>
      <c r="D135" s="267"/>
      <c r="E135" s="267"/>
      <c r="F135" s="290" t="s">
        <v>281</v>
      </c>
      <c r="G135" s="267"/>
      <c r="H135" s="267" t="s">
        <v>315</v>
      </c>
      <c r="I135" s="267" t="s">
        <v>277</v>
      </c>
      <c r="J135" s="267">
        <v>50</v>
      </c>
      <c r="K135" s="315"/>
    </row>
    <row r="136" s="1" customFormat="1" ht="15" customHeight="1">
      <c r="B136" s="312"/>
      <c r="C136" s="267" t="s">
        <v>302</v>
      </c>
      <c r="D136" s="267"/>
      <c r="E136" s="267"/>
      <c r="F136" s="290" t="s">
        <v>281</v>
      </c>
      <c r="G136" s="267"/>
      <c r="H136" s="267" t="s">
        <v>315</v>
      </c>
      <c r="I136" s="267" t="s">
        <v>277</v>
      </c>
      <c r="J136" s="267">
        <v>50</v>
      </c>
      <c r="K136" s="315"/>
    </row>
    <row r="137" s="1" customFormat="1" ht="15" customHeight="1">
      <c r="B137" s="312"/>
      <c r="C137" s="267" t="s">
        <v>303</v>
      </c>
      <c r="D137" s="267"/>
      <c r="E137" s="267"/>
      <c r="F137" s="290" t="s">
        <v>281</v>
      </c>
      <c r="G137" s="267"/>
      <c r="H137" s="267" t="s">
        <v>328</v>
      </c>
      <c r="I137" s="267" t="s">
        <v>277</v>
      </c>
      <c r="J137" s="267">
        <v>255</v>
      </c>
      <c r="K137" s="315"/>
    </row>
    <row r="138" s="1" customFormat="1" ht="15" customHeight="1">
      <c r="B138" s="312"/>
      <c r="C138" s="267" t="s">
        <v>305</v>
      </c>
      <c r="D138" s="267"/>
      <c r="E138" s="267"/>
      <c r="F138" s="290" t="s">
        <v>275</v>
      </c>
      <c r="G138" s="267"/>
      <c r="H138" s="267" t="s">
        <v>329</v>
      </c>
      <c r="I138" s="267" t="s">
        <v>307</v>
      </c>
      <c r="J138" s="267"/>
      <c r="K138" s="315"/>
    </row>
    <row r="139" s="1" customFormat="1" ht="15" customHeight="1">
      <c r="B139" s="312"/>
      <c r="C139" s="267" t="s">
        <v>308</v>
      </c>
      <c r="D139" s="267"/>
      <c r="E139" s="267"/>
      <c r="F139" s="290" t="s">
        <v>275</v>
      </c>
      <c r="G139" s="267"/>
      <c r="H139" s="267" t="s">
        <v>330</v>
      </c>
      <c r="I139" s="267" t="s">
        <v>310</v>
      </c>
      <c r="J139" s="267"/>
      <c r="K139" s="315"/>
    </row>
    <row r="140" s="1" customFormat="1" ht="15" customHeight="1">
      <c r="B140" s="312"/>
      <c r="C140" s="267" t="s">
        <v>311</v>
      </c>
      <c r="D140" s="267"/>
      <c r="E140" s="267"/>
      <c r="F140" s="290" t="s">
        <v>275</v>
      </c>
      <c r="G140" s="267"/>
      <c r="H140" s="267" t="s">
        <v>311</v>
      </c>
      <c r="I140" s="267" t="s">
        <v>310</v>
      </c>
      <c r="J140" s="267"/>
      <c r="K140" s="315"/>
    </row>
    <row r="141" s="1" customFormat="1" ht="15" customHeight="1">
      <c r="B141" s="312"/>
      <c r="C141" s="267" t="s">
        <v>40</v>
      </c>
      <c r="D141" s="267"/>
      <c r="E141" s="267"/>
      <c r="F141" s="290" t="s">
        <v>275</v>
      </c>
      <c r="G141" s="267"/>
      <c r="H141" s="267" t="s">
        <v>331</v>
      </c>
      <c r="I141" s="267" t="s">
        <v>310</v>
      </c>
      <c r="J141" s="267"/>
      <c r="K141" s="315"/>
    </row>
    <row r="142" s="1" customFormat="1" ht="15" customHeight="1">
      <c r="B142" s="312"/>
      <c r="C142" s="267" t="s">
        <v>332</v>
      </c>
      <c r="D142" s="267"/>
      <c r="E142" s="267"/>
      <c r="F142" s="290" t="s">
        <v>275</v>
      </c>
      <c r="G142" s="267"/>
      <c r="H142" s="267" t="s">
        <v>333</v>
      </c>
      <c r="I142" s="267" t="s">
        <v>310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334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269</v>
      </c>
      <c r="D148" s="282"/>
      <c r="E148" s="282"/>
      <c r="F148" s="282" t="s">
        <v>270</v>
      </c>
      <c r="G148" s="283"/>
      <c r="H148" s="282" t="s">
        <v>56</v>
      </c>
      <c r="I148" s="282" t="s">
        <v>59</v>
      </c>
      <c r="J148" s="282" t="s">
        <v>271</v>
      </c>
      <c r="K148" s="281"/>
    </row>
    <row r="149" s="1" customFormat="1" ht="17.25" customHeight="1">
      <c r="B149" s="279"/>
      <c r="C149" s="284" t="s">
        <v>272</v>
      </c>
      <c r="D149" s="284"/>
      <c r="E149" s="284"/>
      <c r="F149" s="285" t="s">
        <v>273</v>
      </c>
      <c r="G149" s="286"/>
      <c r="H149" s="284"/>
      <c r="I149" s="284"/>
      <c r="J149" s="284" t="s">
        <v>274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278</v>
      </c>
      <c r="D151" s="267"/>
      <c r="E151" s="267"/>
      <c r="F151" s="320" t="s">
        <v>275</v>
      </c>
      <c r="G151" s="267"/>
      <c r="H151" s="319" t="s">
        <v>315</v>
      </c>
      <c r="I151" s="319" t="s">
        <v>277</v>
      </c>
      <c r="J151" s="319">
        <v>120</v>
      </c>
      <c r="K151" s="315"/>
    </row>
    <row r="152" s="1" customFormat="1" ht="15" customHeight="1">
      <c r="B152" s="292"/>
      <c r="C152" s="319" t="s">
        <v>324</v>
      </c>
      <c r="D152" s="267"/>
      <c r="E152" s="267"/>
      <c r="F152" s="320" t="s">
        <v>275</v>
      </c>
      <c r="G152" s="267"/>
      <c r="H152" s="319" t="s">
        <v>335</v>
      </c>
      <c r="I152" s="319" t="s">
        <v>277</v>
      </c>
      <c r="J152" s="319" t="s">
        <v>326</v>
      </c>
      <c r="K152" s="315"/>
    </row>
    <row r="153" s="1" customFormat="1" ht="15" customHeight="1">
      <c r="B153" s="292"/>
      <c r="C153" s="319" t="s">
        <v>223</v>
      </c>
      <c r="D153" s="267"/>
      <c r="E153" s="267"/>
      <c r="F153" s="320" t="s">
        <v>275</v>
      </c>
      <c r="G153" s="267"/>
      <c r="H153" s="319" t="s">
        <v>336</v>
      </c>
      <c r="I153" s="319" t="s">
        <v>277</v>
      </c>
      <c r="J153" s="319" t="s">
        <v>326</v>
      </c>
      <c r="K153" s="315"/>
    </row>
    <row r="154" s="1" customFormat="1" ht="15" customHeight="1">
      <c r="B154" s="292"/>
      <c r="C154" s="319" t="s">
        <v>280</v>
      </c>
      <c r="D154" s="267"/>
      <c r="E154" s="267"/>
      <c r="F154" s="320" t="s">
        <v>281</v>
      </c>
      <c r="G154" s="267"/>
      <c r="H154" s="319" t="s">
        <v>315</v>
      </c>
      <c r="I154" s="319" t="s">
        <v>277</v>
      </c>
      <c r="J154" s="319">
        <v>50</v>
      </c>
      <c r="K154" s="315"/>
    </row>
    <row r="155" s="1" customFormat="1" ht="15" customHeight="1">
      <c r="B155" s="292"/>
      <c r="C155" s="319" t="s">
        <v>283</v>
      </c>
      <c r="D155" s="267"/>
      <c r="E155" s="267"/>
      <c r="F155" s="320" t="s">
        <v>275</v>
      </c>
      <c r="G155" s="267"/>
      <c r="H155" s="319" t="s">
        <v>315</v>
      </c>
      <c r="I155" s="319" t="s">
        <v>285</v>
      </c>
      <c r="J155" s="319"/>
      <c r="K155" s="315"/>
    </row>
    <row r="156" s="1" customFormat="1" ht="15" customHeight="1">
      <c r="B156" s="292"/>
      <c r="C156" s="319" t="s">
        <v>294</v>
      </c>
      <c r="D156" s="267"/>
      <c r="E156" s="267"/>
      <c r="F156" s="320" t="s">
        <v>281</v>
      </c>
      <c r="G156" s="267"/>
      <c r="H156" s="319" t="s">
        <v>315</v>
      </c>
      <c r="I156" s="319" t="s">
        <v>277</v>
      </c>
      <c r="J156" s="319">
        <v>50</v>
      </c>
      <c r="K156" s="315"/>
    </row>
    <row r="157" s="1" customFormat="1" ht="15" customHeight="1">
      <c r="B157" s="292"/>
      <c r="C157" s="319" t="s">
        <v>302</v>
      </c>
      <c r="D157" s="267"/>
      <c r="E157" s="267"/>
      <c r="F157" s="320" t="s">
        <v>281</v>
      </c>
      <c r="G157" s="267"/>
      <c r="H157" s="319" t="s">
        <v>315</v>
      </c>
      <c r="I157" s="319" t="s">
        <v>277</v>
      </c>
      <c r="J157" s="319">
        <v>50</v>
      </c>
      <c r="K157" s="315"/>
    </row>
    <row r="158" s="1" customFormat="1" ht="15" customHeight="1">
      <c r="B158" s="292"/>
      <c r="C158" s="319" t="s">
        <v>300</v>
      </c>
      <c r="D158" s="267"/>
      <c r="E158" s="267"/>
      <c r="F158" s="320" t="s">
        <v>281</v>
      </c>
      <c r="G158" s="267"/>
      <c r="H158" s="319" t="s">
        <v>315</v>
      </c>
      <c r="I158" s="319" t="s">
        <v>277</v>
      </c>
      <c r="J158" s="319">
        <v>50</v>
      </c>
      <c r="K158" s="315"/>
    </row>
    <row r="159" s="1" customFormat="1" ht="15" customHeight="1">
      <c r="B159" s="292"/>
      <c r="C159" s="319" t="s">
        <v>102</v>
      </c>
      <c r="D159" s="267"/>
      <c r="E159" s="267"/>
      <c r="F159" s="320" t="s">
        <v>275</v>
      </c>
      <c r="G159" s="267"/>
      <c r="H159" s="319" t="s">
        <v>337</v>
      </c>
      <c r="I159" s="319" t="s">
        <v>277</v>
      </c>
      <c r="J159" s="319" t="s">
        <v>338</v>
      </c>
      <c r="K159" s="315"/>
    </row>
    <row r="160" s="1" customFormat="1" ht="15" customHeight="1">
      <c r="B160" s="292"/>
      <c r="C160" s="319" t="s">
        <v>339</v>
      </c>
      <c r="D160" s="267"/>
      <c r="E160" s="267"/>
      <c r="F160" s="320" t="s">
        <v>275</v>
      </c>
      <c r="G160" s="267"/>
      <c r="H160" s="319" t="s">
        <v>340</v>
      </c>
      <c r="I160" s="319" t="s">
        <v>310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341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269</v>
      </c>
      <c r="D166" s="282"/>
      <c r="E166" s="282"/>
      <c r="F166" s="282" t="s">
        <v>270</v>
      </c>
      <c r="G166" s="324"/>
      <c r="H166" s="325" t="s">
        <v>56</v>
      </c>
      <c r="I166" s="325" t="s">
        <v>59</v>
      </c>
      <c r="J166" s="282" t="s">
        <v>271</v>
      </c>
      <c r="K166" s="259"/>
    </row>
    <row r="167" s="1" customFormat="1" ht="17.25" customHeight="1">
      <c r="B167" s="260"/>
      <c r="C167" s="284" t="s">
        <v>272</v>
      </c>
      <c r="D167" s="284"/>
      <c r="E167" s="284"/>
      <c r="F167" s="285" t="s">
        <v>273</v>
      </c>
      <c r="G167" s="326"/>
      <c r="H167" s="327"/>
      <c r="I167" s="327"/>
      <c r="J167" s="284" t="s">
        <v>274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278</v>
      </c>
      <c r="D169" s="267"/>
      <c r="E169" s="267"/>
      <c r="F169" s="290" t="s">
        <v>275</v>
      </c>
      <c r="G169" s="267"/>
      <c r="H169" s="267" t="s">
        <v>315</v>
      </c>
      <c r="I169" s="267" t="s">
        <v>277</v>
      </c>
      <c r="J169" s="267">
        <v>120</v>
      </c>
      <c r="K169" s="315"/>
    </row>
    <row r="170" s="1" customFormat="1" ht="15" customHeight="1">
      <c r="B170" s="292"/>
      <c r="C170" s="267" t="s">
        <v>324</v>
      </c>
      <c r="D170" s="267"/>
      <c r="E170" s="267"/>
      <c r="F170" s="290" t="s">
        <v>275</v>
      </c>
      <c r="G170" s="267"/>
      <c r="H170" s="267" t="s">
        <v>325</v>
      </c>
      <c r="I170" s="267" t="s">
        <v>277</v>
      </c>
      <c r="J170" s="267" t="s">
        <v>326</v>
      </c>
      <c r="K170" s="315"/>
    </row>
    <row r="171" s="1" customFormat="1" ht="15" customHeight="1">
      <c r="B171" s="292"/>
      <c r="C171" s="267" t="s">
        <v>223</v>
      </c>
      <c r="D171" s="267"/>
      <c r="E171" s="267"/>
      <c r="F171" s="290" t="s">
        <v>275</v>
      </c>
      <c r="G171" s="267"/>
      <c r="H171" s="267" t="s">
        <v>342</v>
      </c>
      <c r="I171" s="267" t="s">
        <v>277</v>
      </c>
      <c r="J171" s="267" t="s">
        <v>326</v>
      </c>
      <c r="K171" s="315"/>
    </row>
    <row r="172" s="1" customFormat="1" ht="15" customHeight="1">
      <c r="B172" s="292"/>
      <c r="C172" s="267" t="s">
        <v>280</v>
      </c>
      <c r="D172" s="267"/>
      <c r="E172" s="267"/>
      <c r="F172" s="290" t="s">
        <v>281</v>
      </c>
      <c r="G172" s="267"/>
      <c r="H172" s="267" t="s">
        <v>342</v>
      </c>
      <c r="I172" s="267" t="s">
        <v>277</v>
      </c>
      <c r="J172" s="267">
        <v>50</v>
      </c>
      <c r="K172" s="315"/>
    </row>
    <row r="173" s="1" customFormat="1" ht="15" customHeight="1">
      <c r="B173" s="292"/>
      <c r="C173" s="267" t="s">
        <v>283</v>
      </c>
      <c r="D173" s="267"/>
      <c r="E173" s="267"/>
      <c r="F173" s="290" t="s">
        <v>275</v>
      </c>
      <c r="G173" s="267"/>
      <c r="H173" s="267" t="s">
        <v>342</v>
      </c>
      <c r="I173" s="267" t="s">
        <v>285</v>
      </c>
      <c r="J173" s="267"/>
      <c r="K173" s="315"/>
    </row>
    <row r="174" s="1" customFormat="1" ht="15" customHeight="1">
      <c r="B174" s="292"/>
      <c r="C174" s="267" t="s">
        <v>294</v>
      </c>
      <c r="D174" s="267"/>
      <c r="E174" s="267"/>
      <c r="F174" s="290" t="s">
        <v>281</v>
      </c>
      <c r="G174" s="267"/>
      <c r="H174" s="267" t="s">
        <v>342</v>
      </c>
      <c r="I174" s="267" t="s">
        <v>277</v>
      </c>
      <c r="J174" s="267">
        <v>50</v>
      </c>
      <c r="K174" s="315"/>
    </row>
    <row r="175" s="1" customFormat="1" ht="15" customHeight="1">
      <c r="B175" s="292"/>
      <c r="C175" s="267" t="s">
        <v>302</v>
      </c>
      <c r="D175" s="267"/>
      <c r="E175" s="267"/>
      <c r="F175" s="290" t="s">
        <v>281</v>
      </c>
      <c r="G175" s="267"/>
      <c r="H175" s="267" t="s">
        <v>342</v>
      </c>
      <c r="I175" s="267" t="s">
        <v>277</v>
      </c>
      <c r="J175" s="267">
        <v>50</v>
      </c>
      <c r="K175" s="315"/>
    </row>
    <row r="176" s="1" customFormat="1" ht="15" customHeight="1">
      <c r="B176" s="292"/>
      <c r="C176" s="267" t="s">
        <v>300</v>
      </c>
      <c r="D176" s="267"/>
      <c r="E176" s="267"/>
      <c r="F176" s="290" t="s">
        <v>281</v>
      </c>
      <c r="G176" s="267"/>
      <c r="H176" s="267" t="s">
        <v>342</v>
      </c>
      <c r="I176" s="267" t="s">
        <v>277</v>
      </c>
      <c r="J176" s="267">
        <v>50</v>
      </c>
      <c r="K176" s="315"/>
    </row>
    <row r="177" s="1" customFormat="1" ht="15" customHeight="1">
      <c r="B177" s="292"/>
      <c r="C177" s="267" t="s">
        <v>110</v>
      </c>
      <c r="D177" s="267"/>
      <c r="E177" s="267"/>
      <c r="F177" s="290" t="s">
        <v>275</v>
      </c>
      <c r="G177" s="267"/>
      <c r="H177" s="267" t="s">
        <v>343</v>
      </c>
      <c r="I177" s="267" t="s">
        <v>344</v>
      </c>
      <c r="J177" s="267"/>
      <c r="K177" s="315"/>
    </row>
    <row r="178" s="1" customFormat="1" ht="15" customHeight="1">
      <c r="B178" s="292"/>
      <c r="C178" s="267" t="s">
        <v>59</v>
      </c>
      <c r="D178" s="267"/>
      <c r="E178" s="267"/>
      <c r="F178" s="290" t="s">
        <v>275</v>
      </c>
      <c r="G178" s="267"/>
      <c r="H178" s="267" t="s">
        <v>345</v>
      </c>
      <c r="I178" s="267" t="s">
        <v>346</v>
      </c>
      <c r="J178" s="267">
        <v>1</v>
      </c>
      <c r="K178" s="315"/>
    </row>
    <row r="179" s="1" customFormat="1" ht="15" customHeight="1">
      <c r="B179" s="292"/>
      <c r="C179" s="267" t="s">
        <v>55</v>
      </c>
      <c r="D179" s="267"/>
      <c r="E179" s="267"/>
      <c r="F179" s="290" t="s">
        <v>275</v>
      </c>
      <c r="G179" s="267"/>
      <c r="H179" s="267" t="s">
        <v>347</v>
      </c>
      <c r="I179" s="267" t="s">
        <v>277</v>
      </c>
      <c r="J179" s="267">
        <v>20</v>
      </c>
      <c r="K179" s="315"/>
    </row>
    <row r="180" s="1" customFormat="1" ht="15" customHeight="1">
      <c r="B180" s="292"/>
      <c r="C180" s="267" t="s">
        <v>56</v>
      </c>
      <c r="D180" s="267"/>
      <c r="E180" s="267"/>
      <c r="F180" s="290" t="s">
        <v>275</v>
      </c>
      <c r="G180" s="267"/>
      <c r="H180" s="267" t="s">
        <v>348</v>
      </c>
      <c r="I180" s="267" t="s">
        <v>277</v>
      </c>
      <c r="J180" s="267">
        <v>255</v>
      </c>
      <c r="K180" s="315"/>
    </row>
    <row r="181" s="1" customFormat="1" ht="15" customHeight="1">
      <c r="B181" s="292"/>
      <c r="C181" s="267" t="s">
        <v>111</v>
      </c>
      <c r="D181" s="267"/>
      <c r="E181" s="267"/>
      <c r="F181" s="290" t="s">
        <v>275</v>
      </c>
      <c r="G181" s="267"/>
      <c r="H181" s="267" t="s">
        <v>239</v>
      </c>
      <c r="I181" s="267" t="s">
        <v>277</v>
      </c>
      <c r="J181" s="267">
        <v>10</v>
      </c>
      <c r="K181" s="315"/>
    </row>
    <row r="182" s="1" customFormat="1" ht="15" customHeight="1">
      <c r="B182" s="292"/>
      <c r="C182" s="267" t="s">
        <v>112</v>
      </c>
      <c r="D182" s="267"/>
      <c r="E182" s="267"/>
      <c r="F182" s="290" t="s">
        <v>275</v>
      </c>
      <c r="G182" s="267"/>
      <c r="H182" s="267" t="s">
        <v>349</v>
      </c>
      <c r="I182" s="267" t="s">
        <v>310</v>
      </c>
      <c r="J182" s="267"/>
      <c r="K182" s="315"/>
    </row>
    <row r="183" s="1" customFormat="1" ht="15" customHeight="1">
      <c r="B183" s="292"/>
      <c r="C183" s="267" t="s">
        <v>350</v>
      </c>
      <c r="D183" s="267"/>
      <c r="E183" s="267"/>
      <c r="F183" s="290" t="s">
        <v>275</v>
      </c>
      <c r="G183" s="267"/>
      <c r="H183" s="267" t="s">
        <v>351</v>
      </c>
      <c r="I183" s="267" t="s">
        <v>310</v>
      </c>
      <c r="J183" s="267"/>
      <c r="K183" s="315"/>
    </row>
    <row r="184" s="1" customFormat="1" ht="15" customHeight="1">
      <c r="B184" s="292"/>
      <c r="C184" s="267" t="s">
        <v>339</v>
      </c>
      <c r="D184" s="267"/>
      <c r="E184" s="267"/>
      <c r="F184" s="290" t="s">
        <v>275</v>
      </c>
      <c r="G184" s="267"/>
      <c r="H184" s="267" t="s">
        <v>352</v>
      </c>
      <c r="I184" s="267" t="s">
        <v>310</v>
      </c>
      <c r="J184" s="267"/>
      <c r="K184" s="315"/>
    </row>
    <row r="185" s="1" customFormat="1" ht="15" customHeight="1">
      <c r="B185" s="292"/>
      <c r="C185" s="267" t="s">
        <v>115</v>
      </c>
      <c r="D185" s="267"/>
      <c r="E185" s="267"/>
      <c r="F185" s="290" t="s">
        <v>281</v>
      </c>
      <c r="G185" s="267"/>
      <c r="H185" s="267" t="s">
        <v>353</v>
      </c>
      <c r="I185" s="267" t="s">
        <v>277</v>
      </c>
      <c r="J185" s="267">
        <v>50</v>
      </c>
      <c r="K185" s="315"/>
    </row>
    <row r="186" s="1" customFormat="1" ht="15" customHeight="1">
      <c r="B186" s="292"/>
      <c r="C186" s="267" t="s">
        <v>354</v>
      </c>
      <c r="D186" s="267"/>
      <c r="E186" s="267"/>
      <c r="F186" s="290" t="s">
        <v>281</v>
      </c>
      <c r="G186" s="267"/>
      <c r="H186" s="267" t="s">
        <v>355</v>
      </c>
      <c r="I186" s="267" t="s">
        <v>356</v>
      </c>
      <c r="J186" s="267"/>
      <c r="K186" s="315"/>
    </row>
    <row r="187" s="1" customFormat="1" ht="15" customHeight="1">
      <c r="B187" s="292"/>
      <c r="C187" s="267" t="s">
        <v>357</v>
      </c>
      <c r="D187" s="267"/>
      <c r="E187" s="267"/>
      <c r="F187" s="290" t="s">
        <v>281</v>
      </c>
      <c r="G187" s="267"/>
      <c r="H187" s="267" t="s">
        <v>358</v>
      </c>
      <c r="I187" s="267" t="s">
        <v>356</v>
      </c>
      <c r="J187" s="267"/>
      <c r="K187" s="315"/>
    </row>
    <row r="188" s="1" customFormat="1" ht="15" customHeight="1">
      <c r="B188" s="292"/>
      <c r="C188" s="267" t="s">
        <v>359</v>
      </c>
      <c r="D188" s="267"/>
      <c r="E188" s="267"/>
      <c r="F188" s="290" t="s">
        <v>281</v>
      </c>
      <c r="G188" s="267"/>
      <c r="H188" s="267" t="s">
        <v>360</v>
      </c>
      <c r="I188" s="267" t="s">
        <v>356</v>
      </c>
      <c r="J188" s="267"/>
      <c r="K188" s="315"/>
    </row>
    <row r="189" s="1" customFormat="1" ht="15" customHeight="1">
      <c r="B189" s="292"/>
      <c r="C189" s="328" t="s">
        <v>361</v>
      </c>
      <c r="D189" s="267"/>
      <c r="E189" s="267"/>
      <c r="F189" s="290" t="s">
        <v>281</v>
      </c>
      <c r="G189" s="267"/>
      <c r="H189" s="267" t="s">
        <v>362</v>
      </c>
      <c r="I189" s="267" t="s">
        <v>363</v>
      </c>
      <c r="J189" s="329" t="s">
        <v>364</v>
      </c>
      <c r="K189" s="315"/>
    </row>
    <row r="190" s="15" customFormat="1" ht="15" customHeight="1">
      <c r="B190" s="330"/>
      <c r="C190" s="331" t="s">
        <v>365</v>
      </c>
      <c r="D190" s="332"/>
      <c r="E190" s="332"/>
      <c r="F190" s="333" t="s">
        <v>281</v>
      </c>
      <c r="G190" s="332"/>
      <c r="H190" s="332" t="s">
        <v>366</v>
      </c>
      <c r="I190" s="332" t="s">
        <v>363</v>
      </c>
      <c r="J190" s="334" t="s">
        <v>364</v>
      </c>
      <c r="K190" s="335"/>
    </row>
    <row r="191" s="1" customFormat="1" ht="15" customHeight="1">
      <c r="B191" s="292"/>
      <c r="C191" s="328" t="s">
        <v>44</v>
      </c>
      <c r="D191" s="267"/>
      <c r="E191" s="267"/>
      <c r="F191" s="290" t="s">
        <v>275</v>
      </c>
      <c r="G191" s="267"/>
      <c r="H191" s="264" t="s">
        <v>367</v>
      </c>
      <c r="I191" s="267" t="s">
        <v>368</v>
      </c>
      <c r="J191" s="267"/>
      <c r="K191" s="315"/>
    </row>
    <row r="192" s="1" customFormat="1" ht="15" customHeight="1">
      <c r="B192" s="292"/>
      <c r="C192" s="328" t="s">
        <v>369</v>
      </c>
      <c r="D192" s="267"/>
      <c r="E192" s="267"/>
      <c r="F192" s="290" t="s">
        <v>275</v>
      </c>
      <c r="G192" s="267"/>
      <c r="H192" s="267" t="s">
        <v>370</v>
      </c>
      <c r="I192" s="267" t="s">
        <v>310</v>
      </c>
      <c r="J192" s="267"/>
      <c r="K192" s="315"/>
    </row>
    <row r="193" s="1" customFormat="1" ht="15" customHeight="1">
      <c r="B193" s="292"/>
      <c r="C193" s="328" t="s">
        <v>371</v>
      </c>
      <c r="D193" s="267"/>
      <c r="E193" s="267"/>
      <c r="F193" s="290" t="s">
        <v>275</v>
      </c>
      <c r="G193" s="267"/>
      <c r="H193" s="267" t="s">
        <v>372</v>
      </c>
      <c r="I193" s="267" t="s">
        <v>310</v>
      </c>
      <c r="J193" s="267"/>
      <c r="K193" s="315"/>
    </row>
    <row r="194" s="1" customFormat="1" ht="15" customHeight="1">
      <c r="B194" s="292"/>
      <c r="C194" s="328" t="s">
        <v>373</v>
      </c>
      <c r="D194" s="267"/>
      <c r="E194" s="267"/>
      <c r="F194" s="290" t="s">
        <v>281</v>
      </c>
      <c r="G194" s="267"/>
      <c r="H194" s="267" t="s">
        <v>374</v>
      </c>
      <c r="I194" s="267" t="s">
        <v>310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375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376</v>
      </c>
      <c r="D201" s="337"/>
      <c r="E201" s="337"/>
      <c r="F201" s="337" t="s">
        <v>377</v>
      </c>
      <c r="G201" s="338"/>
      <c r="H201" s="337" t="s">
        <v>378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368</v>
      </c>
      <c r="D203" s="267"/>
      <c r="E203" s="267"/>
      <c r="F203" s="290" t="s">
        <v>45</v>
      </c>
      <c r="G203" s="267"/>
      <c r="H203" s="267" t="s">
        <v>379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46</v>
      </c>
      <c r="G204" s="267"/>
      <c r="H204" s="267" t="s">
        <v>380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49</v>
      </c>
      <c r="G205" s="267"/>
      <c r="H205" s="267" t="s">
        <v>381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47</v>
      </c>
      <c r="G206" s="267"/>
      <c r="H206" s="267" t="s">
        <v>382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48</v>
      </c>
      <c r="G207" s="267"/>
      <c r="H207" s="267" t="s">
        <v>383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322</v>
      </c>
      <c r="D209" s="267"/>
      <c r="E209" s="267"/>
      <c r="F209" s="290" t="s">
        <v>83</v>
      </c>
      <c r="G209" s="267"/>
      <c r="H209" s="267" t="s">
        <v>384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217</v>
      </c>
      <c r="G210" s="267"/>
      <c r="H210" s="267" t="s">
        <v>218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215</v>
      </c>
      <c r="G211" s="267"/>
      <c r="H211" s="267" t="s">
        <v>385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219</v>
      </c>
      <c r="G212" s="328"/>
      <c r="H212" s="319" t="s">
        <v>220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221</v>
      </c>
      <c r="G213" s="328"/>
      <c r="H213" s="319" t="s">
        <v>386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346</v>
      </c>
      <c r="D215" s="267"/>
      <c r="E215" s="267"/>
      <c r="F215" s="290">
        <v>1</v>
      </c>
      <c r="G215" s="328"/>
      <c r="H215" s="319" t="s">
        <v>387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388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389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390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0DE8B8-E332-44BD-A620-06BE1218494D}"/>
</file>

<file path=customXml/itemProps2.xml><?xml version="1.0" encoding="utf-8"?>
<ds:datastoreItem xmlns:ds="http://schemas.openxmlformats.org/officeDocument/2006/customXml" ds:itemID="{C3730D6F-FC19-4A59-9FE5-B210003FCEE7}"/>
</file>

<file path=customXml/itemProps3.xml><?xml version="1.0" encoding="utf-8"?>
<ds:datastoreItem xmlns:ds="http://schemas.openxmlformats.org/officeDocument/2006/customXml" ds:itemID="{6AFAE4A7-5884-496C-BD91-8B98AB2398D7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Kros</cp:lastModifiedBy>
  <dcterms:created xsi:type="dcterms:W3CDTF">2024-04-08T14:16:50Z</dcterms:created>
  <dcterms:modified xsi:type="dcterms:W3CDTF">2024-04-08T14:16:56Z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